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665" yWindow="-405" windowWidth="23250" windowHeight="9630" activeTab="1"/>
  </bookViews>
  <sheets>
    <sheet name="선발인원" sheetId="1" r:id="rId1"/>
    <sheet name="사범대 선발인원작업" sheetId="2" r:id="rId2"/>
    <sheet name="2014전공배정 지원순위" sheetId="3" r:id="rId3"/>
  </sheets>
  <calcPr calcId="145621"/>
</workbook>
</file>

<file path=xl/calcChain.xml><?xml version="1.0" encoding="utf-8"?>
<calcChain xmlns="http://schemas.openxmlformats.org/spreadsheetml/2006/main">
  <c r="C18" i="1" l="1"/>
  <c r="C17" i="1"/>
  <c r="C16" i="1"/>
  <c r="F5" i="1"/>
  <c r="F4" i="1"/>
  <c r="F12" i="1"/>
  <c r="F13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19" i="1"/>
  <c r="F16" i="1"/>
  <c r="F15" i="1"/>
  <c r="F14" i="1"/>
  <c r="F11" i="1"/>
  <c r="F10" i="1"/>
  <c r="F9" i="1"/>
  <c r="F8" i="1"/>
  <c r="F7" i="1"/>
  <c r="F6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5" i="1"/>
  <c r="C19" i="1"/>
  <c r="T21" i="2"/>
  <c r="S21" i="2"/>
  <c r="J21" i="2"/>
  <c r="I21" i="2"/>
  <c r="P20" i="2"/>
  <c r="M20" i="2"/>
  <c r="Q20" i="2" s="1"/>
  <c r="R20" i="2" s="1"/>
  <c r="F20" i="2"/>
  <c r="G20" i="2" s="1"/>
  <c r="H20" i="2" s="1"/>
  <c r="P19" i="2"/>
  <c r="M19" i="2"/>
  <c r="F19" i="2"/>
  <c r="G19" i="2" s="1"/>
  <c r="H19" i="2" s="1"/>
  <c r="P18" i="2"/>
  <c r="M18" i="2"/>
  <c r="F18" i="2"/>
  <c r="G18" i="2" s="1"/>
  <c r="H18" i="2" s="1"/>
  <c r="P17" i="2"/>
  <c r="M17" i="2"/>
  <c r="F17" i="2"/>
  <c r="G17" i="2" s="1"/>
  <c r="H17" i="2" s="1"/>
  <c r="P16" i="2"/>
  <c r="M16" i="2"/>
  <c r="F16" i="2"/>
  <c r="G16" i="2" s="1"/>
  <c r="H16" i="2" s="1"/>
  <c r="P15" i="2"/>
  <c r="M15" i="2"/>
  <c r="F15" i="2"/>
  <c r="G15" i="2" s="1"/>
  <c r="H15" i="2" s="1"/>
  <c r="P14" i="2"/>
  <c r="M14" i="2"/>
  <c r="F14" i="2"/>
  <c r="G14" i="2" s="1"/>
  <c r="H14" i="2" s="1"/>
  <c r="P13" i="2"/>
  <c r="M13" i="2"/>
  <c r="F13" i="2"/>
  <c r="G13" i="2" s="1"/>
  <c r="H13" i="2" s="1"/>
  <c r="P12" i="2"/>
  <c r="M12" i="2"/>
  <c r="F12" i="2"/>
  <c r="G12" i="2" s="1"/>
  <c r="H12" i="2" s="1"/>
  <c r="P11" i="2"/>
  <c r="M11" i="2"/>
  <c r="F11" i="2"/>
  <c r="G11" i="2" s="1"/>
  <c r="H11" i="2" s="1"/>
  <c r="P10" i="2"/>
  <c r="Q10" i="2" s="1"/>
  <c r="R10" i="2" s="1"/>
  <c r="M10" i="2"/>
  <c r="F10" i="2"/>
  <c r="G10" i="2" s="1"/>
  <c r="H10" i="2" s="1"/>
  <c r="P9" i="2"/>
  <c r="M9" i="2"/>
  <c r="F9" i="2"/>
  <c r="G9" i="2" s="1"/>
  <c r="H9" i="2" s="1"/>
  <c r="P8" i="2"/>
  <c r="M8" i="2"/>
  <c r="F8" i="2"/>
  <c r="G8" i="2" s="1"/>
  <c r="H8" i="2" s="1"/>
  <c r="P7" i="2"/>
  <c r="M7" i="2"/>
  <c r="F7" i="2"/>
  <c r="G7" i="2" s="1"/>
  <c r="H7" i="2" s="1"/>
  <c r="H11" i="3"/>
  <c r="C5" i="1"/>
  <c r="C6" i="1"/>
  <c r="C7" i="1"/>
  <c r="C8" i="1"/>
  <c r="C9" i="1"/>
  <c r="C10" i="1"/>
  <c r="C11" i="1"/>
  <c r="C12" i="1"/>
  <c r="C13" i="1"/>
  <c r="C14" i="1"/>
  <c r="H14" i="3"/>
  <c r="H13" i="3"/>
  <c r="H12" i="3"/>
  <c r="H10" i="3"/>
  <c r="H9" i="3"/>
  <c r="H8" i="3"/>
  <c r="H7" i="3"/>
  <c r="H6" i="3"/>
  <c r="H5" i="3"/>
  <c r="H4" i="3"/>
  <c r="C4" i="1"/>
  <c r="F50" i="1" l="1"/>
  <c r="Q18" i="2"/>
  <c r="R18" i="2" s="1"/>
  <c r="Q12" i="2"/>
  <c r="R12" i="2" s="1"/>
  <c r="Q9" i="2"/>
  <c r="R9" i="2" s="1"/>
  <c r="Q17" i="2"/>
  <c r="R17" i="2" s="1"/>
  <c r="Q7" i="2"/>
  <c r="R7" i="2" s="1"/>
  <c r="Q14" i="2"/>
  <c r="R14" i="2" s="1"/>
  <c r="Q15" i="2"/>
  <c r="R15" i="2" s="1"/>
  <c r="Q19" i="2"/>
  <c r="R19" i="2" s="1"/>
  <c r="Q13" i="2"/>
  <c r="R13" i="2" s="1"/>
  <c r="Q16" i="2"/>
  <c r="R16" i="2" s="1"/>
  <c r="Q8" i="2"/>
  <c r="R8" i="2" s="1"/>
  <c r="Q11" i="2"/>
  <c r="R11" i="2" s="1"/>
</calcChain>
</file>

<file path=xl/sharedStrings.xml><?xml version="1.0" encoding="utf-8"?>
<sst xmlns="http://schemas.openxmlformats.org/spreadsheetml/2006/main" count="181" uniqueCount="170">
  <si>
    <t>법학부(공법학전공)</t>
  </si>
  <si>
    <t>법학부(사법학전공)</t>
  </si>
  <si>
    <t>법학부(공공안전법학전공)</t>
  </si>
  <si>
    <t>생명환경학부(식품환경안전학전공)</t>
  </si>
  <si>
    <t>생명환경학부(바이오산업학전공)</t>
  </si>
  <si>
    <t>학과(부)명</t>
    <phoneticPr fontId="1" type="noConversion"/>
  </si>
  <si>
    <t>모집정원</t>
    <phoneticPr fontId="1" type="noConversion"/>
  </si>
  <si>
    <t>선발인원</t>
    <phoneticPr fontId="1" type="noConversion"/>
  </si>
  <si>
    <t>국어국문학과</t>
    <phoneticPr fontId="1" type="noConversion"/>
  </si>
  <si>
    <t>중국어중국학과</t>
    <phoneticPr fontId="1" type="noConversion"/>
  </si>
  <si>
    <t>일본어일본학과</t>
    <phoneticPr fontId="1" type="noConversion"/>
  </si>
  <si>
    <t>토목공학과</t>
    <phoneticPr fontId="1" type="noConversion"/>
  </si>
  <si>
    <t>러시아어러시아학과</t>
    <phoneticPr fontId="1" type="noConversion"/>
  </si>
  <si>
    <t>환경공학과</t>
    <phoneticPr fontId="1" type="noConversion"/>
  </si>
  <si>
    <t>영어영문학과</t>
    <phoneticPr fontId="1" type="noConversion"/>
  </si>
  <si>
    <t>기계.자동차공학부(기계공학전공)</t>
    <phoneticPr fontId="1" type="noConversion"/>
  </si>
  <si>
    <t>독어독문학과</t>
    <phoneticPr fontId="1" type="noConversion"/>
  </si>
  <si>
    <t>기계.자동차공학부(자동차공학전공)</t>
    <phoneticPr fontId="1" type="noConversion"/>
  </si>
  <si>
    <t>불어불문학과</t>
    <phoneticPr fontId="1" type="noConversion"/>
  </si>
  <si>
    <t>산업경영공학과</t>
    <phoneticPr fontId="1" type="noConversion"/>
  </si>
  <si>
    <t>체육학과</t>
    <phoneticPr fontId="1" type="noConversion"/>
  </si>
  <si>
    <t>식품공학과</t>
    <phoneticPr fontId="1" type="noConversion"/>
  </si>
  <si>
    <t>스포츠레저학과</t>
    <phoneticPr fontId="1" type="noConversion"/>
  </si>
  <si>
    <t>식품영양학과</t>
    <phoneticPr fontId="1" type="noConversion"/>
  </si>
  <si>
    <t>건강증진학과</t>
    <phoneticPr fontId="1" type="noConversion"/>
  </si>
  <si>
    <t>생명공학과</t>
    <phoneticPr fontId="1" type="noConversion"/>
  </si>
  <si>
    <t>골프산업학과</t>
    <phoneticPr fontId="1" type="noConversion"/>
  </si>
  <si>
    <t>화학공학과</t>
    <phoneticPr fontId="1" type="noConversion"/>
  </si>
  <si>
    <t>법학부(공법학전공)</t>
    <phoneticPr fontId="1" type="noConversion"/>
  </si>
  <si>
    <t>조경학과</t>
    <phoneticPr fontId="1" type="noConversion"/>
  </si>
  <si>
    <t>법학부(사법학전공)</t>
    <phoneticPr fontId="1" type="noConversion"/>
  </si>
  <si>
    <t>법학부(공공안전법학전공)</t>
    <phoneticPr fontId="1" type="noConversion"/>
  </si>
  <si>
    <t>정보통신공학부(통신공학전공)</t>
    <phoneticPr fontId="1" type="noConversion"/>
  </si>
  <si>
    <t>정보통신공학부(멀티미디어공학전공)</t>
    <phoneticPr fontId="1" type="noConversion"/>
  </si>
  <si>
    <t>경찰행정학과</t>
    <phoneticPr fontId="1" type="noConversion"/>
  </si>
  <si>
    <t>정보통신공학부(임베디드시스템공학전공)</t>
    <phoneticPr fontId="1" type="noConversion"/>
  </si>
  <si>
    <t>도시행정학과</t>
    <phoneticPr fontId="1" type="noConversion"/>
  </si>
  <si>
    <t>컴퓨터.IT공학부(전산공학전공)</t>
    <phoneticPr fontId="1" type="noConversion"/>
  </si>
  <si>
    <t>지역사회개발.복지학과</t>
    <phoneticPr fontId="1" type="noConversion"/>
  </si>
  <si>
    <t>컴퓨터.IT공학부(정보공학전공)</t>
    <phoneticPr fontId="1" type="noConversion"/>
  </si>
  <si>
    <t>도시.지역계획학과</t>
    <phoneticPr fontId="1" type="noConversion"/>
  </si>
  <si>
    <t>원예학과</t>
    <phoneticPr fontId="1" type="noConversion"/>
  </si>
  <si>
    <t>부동산학과</t>
    <phoneticPr fontId="1" type="noConversion"/>
  </si>
  <si>
    <t>생명환경학부(바이오산업학전공)</t>
    <phoneticPr fontId="1" type="noConversion"/>
  </si>
  <si>
    <t>경제학과</t>
    <phoneticPr fontId="1" type="noConversion"/>
  </si>
  <si>
    <t>생명환경학부(식품환경안전학전공)</t>
    <phoneticPr fontId="1" type="noConversion"/>
  </si>
  <si>
    <t>동물자원학과</t>
    <phoneticPr fontId="1" type="noConversion"/>
  </si>
  <si>
    <t>산림자원학과</t>
    <phoneticPr fontId="1" type="noConversion"/>
  </si>
  <si>
    <t>경영학과</t>
    <phoneticPr fontId="1" type="noConversion"/>
  </si>
  <si>
    <t>회화과</t>
    <phoneticPr fontId="1" type="noConversion"/>
  </si>
  <si>
    <t>시각디자인학과</t>
    <phoneticPr fontId="1" type="noConversion"/>
  </si>
  <si>
    <t>영상애니메이션디자인학과</t>
    <phoneticPr fontId="1" type="noConversion"/>
  </si>
  <si>
    <t>금융보험학과</t>
    <phoneticPr fontId="1" type="noConversion"/>
  </si>
  <si>
    <t>산업디자인학과</t>
    <phoneticPr fontId="1" type="noConversion"/>
  </si>
  <si>
    <t>관광경영학과</t>
    <phoneticPr fontId="1" type="noConversion"/>
  </si>
  <si>
    <t>생활조형디자인학과</t>
    <phoneticPr fontId="1" type="noConversion"/>
  </si>
  <si>
    <t>호텔관광학과</t>
    <phoneticPr fontId="1" type="noConversion"/>
  </si>
  <si>
    <t>패션디자인학과</t>
    <phoneticPr fontId="1" type="noConversion"/>
  </si>
  <si>
    <t>실내건축디자인학과</t>
    <phoneticPr fontId="1" type="noConversion"/>
  </si>
  <si>
    <t>국어교육과</t>
    <phoneticPr fontId="1" type="noConversion"/>
  </si>
  <si>
    <t>산업복지학과(주간)</t>
    <phoneticPr fontId="1" type="noConversion"/>
  </si>
  <si>
    <t>영어교육과</t>
    <phoneticPr fontId="1" type="noConversion"/>
  </si>
  <si>
    <t>산업복지학과(야간)</t>
    <phoneticPr fontId="1" type="noConversion"/>
  </si>
  <si>
    <t>역사교육과</t>
    <phoneticPr fontId="1" type="noConversion"/>
  </si>
  <si>
    <t>가정복지학과</t>
    <phoneticPr fontId="1" type="noConversion"/>
  </si>
  <si>
    <t>일반사회교육과</t>
    <phoneticPr fontId="1" type="noConversion"/>
  </si>
  <si>
    <t>국제관계학과</t>
    <phoneticPr fontId="1" type="noConversion"/>
  </si>
  <si>
    <t>지리교육과</t>
    <phoneticPr fontId="1" type="noConversion"/>
  </si>
  <si>
    <t>사회학과</t>
    <phoneticPr fontId="1" type="noConversion"/>
  </si>
  <si>
    <t>신문방송학과</t>
    <phoneticPr fontId="1" type="noConversion"/>
  </si>
  <si>
    <t>특수교육과</t>
    <phoneticPr fontId="1" type="noConversion"/>
  </si>
  <si>
    <t>문헌정보학과</t>
    <phoneticPr fontId="1" type="noConversion"/>
  </si>
  <si>
    <t>초등특수교육과</t>
    <phoneticPr fontId="1" type="noConversion"/>
  </si>
  <si>
    <t>심리학과</t>
    <phoneticPr fontId="1" type="noConversion"/>
  </si>
  <si>
    <t>유아특수교육과</t>
    <phoneticPr fontId="1" type="noConversion"/>
  </si>
  <si>
    <t>수학과</t>
    <phoneticPr fontId="1" type="noConversion"/>
  </si>
  <si>
    <t>수학교육과</t>
    <phoneticPr fontId="1" type="noConversion"/>
  </si>
  <si>
    <t>전산통계학과</t>
    <phoneticPr fontId="1" type="noConversion"/>
  </si>
  <si>
    <t>과학교육학부(물리교육전공)</t>
    <phoneticPr fontId="1" type="noConversion"/>
  </si>
  <si>
    <t>물리학과</t>
    <phoneticPr fontId="1" type="noConversion"/>
  </si>
  <si>
    <t>과학교육학부(화학교육전공)</t>
    <phoneticPr fontId="1" type="noConversion"/>
  </si>
  <si>
    <t>화학.응용화학과</t>
    <phoneticPr fontId="1" type="noConversion"/>
  </si>
  <si>
    <t>과학교육학부(생물교육전공)</t>
    <phoneticPr fontId="1" type="noConversion"/>
  </si>
  <si>
    <t>생명과학과</t>
    <phoneticPr fontId="1" type="noConversion"/>
  </si>
  <si>
    <t>환경교육과</t>
    <phoneticPr fontId="1" type="noConversion"/>
  </si>
  <si>
    <t>직업재활학과</t>
    <phoneticPr fontId="1" type="noConversion"/>
  </si>
  <si>
    <t>언어치료학과</t>
    <phoneticPr fontId="1" type="noConversion"/>
  </si>
  <si>
    <t>재활심리학과</t>
    <phoneticPr fontId="1" type="noConversion"/>
  </si>
  <si>
    <t>재활공학과</t>
    <phoneticPr fontId="1" type="noConversion"/>
  </si>
  <si>
    <t>대학</t>
  </si>
  <si>
    <t>학부(전공)</t>
    <phoneticPr fontId="1" type="noConversion"/>
  </si>
  <si>
    <t>일반학과</t>
    <phoneticPr fontId="1" type="noConversion"/>
  </si>
  <si>
    <t>자율전공학부</t>
    <phoneticPr fontId="1" type="noConversion"/>
  </si>
  <si>
    <t>전공배정
신청총계</t>
    <phoneticPr fontId="1" type="noConversion"/>
  </si>
  <si>
    <t>순위</t>
    <phoneticPr fontId="1" type="noConversion"/>
  </si>
  <si>
    <t>신청 
인원</t>
    <phoneticPr fontId="1" type="noConversion"/>
  </si>
  <si>
    <t>미신청 
인원</t>
    <phoneticPr fontId="1" type="noConversion"/>
  </si>
  <si>
    <t>최종 결과</t>
  </si>
  <si>
    <t>신청
인원</t>
    <phoneticPr fontId="9" type="noConversion"/>
  </si>
  <si>
    <t>최종 
전공배정 인원</t>
    <phoneticPr fontId="9" type="noConversion"/>
  </si>
  <si>
    <t>법과대학</t>
  </si>
  <si>
    <t>경상대학</t>
  </si>
  <si>
    <t>회계·세무학부(회계학전공)</t>
  </si>
  <si>
    <t>회계·세무학부(세무학전공)</t>
  </si>
  <si>
    <t>공과대학</t>
  </si>
  <si>
    <t>컴퓨터·IT공학부(전산공학전공)</t>
  </si>
  <si>
    <t>컴퓨터·IT공학부(정보공학전공)</t>
  </si>
  <si>
    <t>생명환경대학</t>
  </si>
  <si>
    <t>&lt;선발인원 산정원칙&gt;</t>
    <phoneticPr fontId="1" type="noConversion"/>
  </si>
  <si>
    <t>유아교육과</t>
    <phoneticPr fontId="1" type="noConversion"/>
  </si>
  <si>
    <t>의생명과학과</t>
    <phoneticPr fontId="1" type="noConversion"/>
  </si>
  <si>
    <t>사회복지학과</t>
    <phoneticPr fontId="1" type="noConversion"/>
  </si>
  <si>
    <t>기계·자동차공학부(자동차공학전공)</t>
    <phoneticPr fontId="1" type="noConversion"/>
  </si>
  <si>
    <t>기계·자동차공학부(기계공학전공)</t>
    <phoneticPr fontId="1" type="noConversion"/>
  </si>
  <si>
    <t>-</t>
    <phoneticPr fontId="1" type="noConversion"/>
  </si>
  <si>
    <t>전과 선발 여석 계</t>
    <phoneticPr fontId="1" type="noConversion"/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</si>
  <si>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</si>
  <si>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</si>
  <si>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</si>
  <si>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</si>
  <si>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</si>
  <si>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</si>
  <si>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</si>
  <si>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</si>
  <si>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</si>
  <si>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</si>
  <si>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환경교육과</t>
  </si>
  <si>
    <t>전자전기공학부(전자공학전공)</t>
    <phoneticPr fontId="1" type="noConversion"/>
  </si>
  <si>
    <t>전자전기공학부(전자제어공학전공)</t>
    <phoneticPr fontId="1" type="noConversion"/>
  </si>
  <si>
    <t>정보통신대학</t>
    <phoneticPr fontId="1" type="noConversion"/>
  </si>
  <si>
    <t>* 교원양성기관 정원(외) 운영규정 변경안내에 근거하여 산출함(2012.11.30 교육인적자원부 교원양성연수팀)</t>
    <phoneticPr fontId="1" type="noConversion"/>
  </si>
  <si>
    <t>입학
년도</t>
    <phoneticPr fontId="1" type="noConversion"/>
  </si>
  <si>
    <t>전공</t>
  </si>
  <si>
    <t>(입학정원-재적생)=정원내 여석</t>
    <phoneticPr fontId="1" type="noConversion"/>
  </si>
  <si>
    <t>(입학정원*0.1)-재적생=정원외 여석</t>
    <phoneticPr fontId="1" type="noConversion"/>
  </si>
  <si>
    <t>입학정원</t>
    <phoneticPr fontId="1" type="noConversion"/>
  </si>
  <si>
    <t>재학</t>
  </si>
  <si>
    <t>휴학</t>
  </si>
  <si>
    <t>재적</t>
    <phoneticPr fontId="1" type="noConversion"/>
  </si>
  <si>
    <t>입학정원-재적생수</t>
    <phoneticPr fontId="1" type="noConversion"/>
  </si>
  <si>
    <t>산출여석</t>
    <phoneticPr fontId="1" type="noConversion"/>
  </si>
  <si>
    <t>전과여석</t>
    <phoneticPr fontId="1" type="noConversion"/>
  </si>
  <si>
    <t>편입학여석</t>
    <phoneticPr fontId="1" type="noConversion"/>
  </si>
  <si>
    <t>입학정원의 10%</t>
    <phoneticPr fontId="1" type="noConversion"/>
  </si>
  <si>
    <t>과학교육학부(물리교육전공)</t>
  </si>
  <si>
    <t>과학교육학부(화학교육전공)</t>
  </si>
  <si>
    <t>과학교육학부(생물교육전공)</t>
  </si>
  <si>
    <t>&lt;사범대학 선발인원 산정방법&gt;</t>
    <phoneticPr fontId="1" type="noConversion"/>
  </si>
  <si>
    <t xml:space="preserve"> - 정원내 : 승인정원 결원시 충원 가능</t>
    <phoneticPr fontId="1" type="noConversion"/>
  </si>
  <si>
    <t xml:space="preserve">            : 순수외국인의 경우 추가 10% 가능 / 장애인은 정원 외 입학제한선 10% 관계없이 선발 가능</t>
  </si>
  <si>
    <t>사범대학</t>
    <phoneticPr fontId="1" type="noConversion"/>
  </si>
  <si>
    <t>모집정원</t>
    <phoneticPr fontId="1" type="noConversion"/>
  </si>
  <si>
    <t>정원내</t>
    <phoneticPr fontId="1" type="noConversion"/>
  </si>
  <si>
    <t>정원외</t>
    <phoneticPr fontId="1" type="noConversion"/>
  </si>
  <si>
    <t>2015학년도 사범대학 전과 여석 산출 판단 근거 자료</t>
    <phoneticPr fontId="1" type="noConversion"/>
  </si>
  <si>
    <t>* 작성기준일 : 2014.10.31</t>
    <phoneticPr fontId="1" type="noConversion"/>
  </si>
  <si>
    <t>* 2013학년도 입학자의 모집정원 및 재적인원을 기준으로 함</t>
    <phoneticPr fontId="1" type="noConversion"/>
  </si>
  <si>
    <t xml:space="preserve"> - 정원외 : 정원외 인원에 대해 총 10% 범위에서 승인(10%산정시 소수점 이하는 각각 버림)</t>
    <phoneticPr fontId="1" type="noConversion"/>
  </si>
  <si>
    <t>2015학년도 전과 선발 학과(전공) 및 인원</t>
    <phoneticPr fontId="1" type="noConversion"/>
  </si>
  <si>
    <t>2014학년도 전공 배정 지원 순위 현황(2015학년도 전과 선발인원 참고용)</t>
    <phoneticPr fontId="1" type="noConversion"/>
  </si>
  <si>
    <t>국제한국어교육과</t>
  </si>
  <si>
    <t>행정학과</t>
    <phoneticPr fontId="1" type="noConversion"/>
  </si>
  <si>
    <t>무역학과</t>
    <phoneticPr fontId="1" type="noConversion"/>
  </si>
  <si>
    <t>회계학과</t>
    <phoneticPr fontId="1" type="noConversion"/>
  </si>
  <si>
    <t>건축공학과</t>
    <phoneticPr fontId="1" type="noConversion"/>
  </si>
  <si>
    <t>-</t>
    <phoneticPr fontId="1" type="noConversion"/>
  </si>
  <si>
    <t>-</t>
    <phoneticPr fontId="1" type="noConversion"/>
  </si>
  <si>
    <t xml:space="preserve">1. 2013학년도 모집단위별 입학정원의 20%이내 </t>
    <phoneticPr fontId="1" type="noConversion"/>
  </si>
  <si>
    <t>2. 2013학년도 학부로 모집하여 학과(전공) 배정한 경우 학부모집단위별 입학정원의 20%에서 모집단위내의 개설 학과(전공)수로 나눔</t>
    <phoneticPr fontId="1" type="noConversion"/>
  </si>
  <si>
    <t xml:space="preserve">   - "2번"값이 개설 학과(전공)의 1/n값이 안될 경우 2013학년도 입학생 전공배정시 지원순위가 높은 학과(전공)에 인원수를 추가 배정함.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</si>
</sst>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5"/>
      <color theme="1"/>
      <name val="휴먼모음T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42" applyNumberFormat="0" applyAlignment="0" applyProtection="0">
      <alignment vertical="center"/>
    </xf>
    <xf numFmtId="0" fontId="23" fillId="14" borderId="43" applyNumberFormat="0" applyAlignment="0" applyProtection="0">
      <alignment vertical="center"/>
    </xf>
    <xf numFmtId="0" fontId="24" fillId="14" borderId="42" applyNumberFormat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15" borderId="4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6" borderId="4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1" xfId="0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10" xfId="0" applyFill="1" applyBorder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0" borderId="12" xfId="0" applyBorder="1">
      <alignment vertical="center"/>
    </xf>
    <xf numFmtId="0" fontId="0" fillId="2" borderId="12" xfId="0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2" borderId="5" xfId="0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6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6" borderId="22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6" borderId="0" xfId="0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22" xfId="0" applyFont="1" applyFill="1" applyBorder="1">
      <alignment vertical="center"/>
    </xf>
    <xf numFmtId="0" fontId="3" fillId="6" borderId="24" xfId="0" applyFont="1" applyFill="1" applyBorder="1">
      <alignment vertical="center"/>
    </xf>
    <xf numFmtId="0" fontId="3" fillId="0" borderId="25" xfId="0" applyFont="1" applyBorder="1">
      <alignment vertical="center"/>
    </xf>
    <xf numFmtId="0" fontId="3" fillId="6" borderId="25" xfId="0" applyFont="1" applyFill="1" applyBorder="1">
      <alignment vertical="center"/>
    </xf>
    <xf numFmtId="0" fontId="3" fillId="0" borderId="26" xfId="0" applyFont="1" applyBorder="1">
      <alignment vertical="center"/>
    </xf>
    <xf numFmtId="0" fontId="3" fillId="0" borderId="24" xfId="0" applyFont="1" applyFill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6" borderId="13" xfId="0" applyFont="1" applyFill="1" applyBorder="1">
      <alignment vertical="center"/>
    </xf>
    <xf numFmtId="0" fontId="3" fillId="8" borderId="35" xfId="0" applyFont="1" applyFill="1" applyBorder="1">
      <alignment vertical="center"/>
    </xf>
    <xf numFmtId="0" fontId="3" fillId="8" borderId="36" xfId="0" applyFont="1" applyFill="1" applyBorder="1">
      <alignment vertical="center"/>
    </xf>
    <xf numFmtId="0" fontId="3" fillId="8" borderId="32" xfId="0" applyFont="1" applyFill="1" applyBorder="1">
      <alignment vertical="center"/>
    </xf>
    <xf numFmtId="0" fontId="3" fillId="8" borderId="33" xfId="0" applyFont="1" applyFill="1" applyBorder="1">
      <alignment vertical="center"/>
    </xf>
    <xf numFmtId="0" fontId="3" fillId="8" borderId="34" xfId="0" applyFont="1" applyFill="1" applyBorder="1">
      <alignment vertical="center"/>
    </xf>
    <xf numFmtId="0" fontId="4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3" fillId="6" borderId="7" xfId="0" applyFont="1" applyFill="1" applyBorder="1">
      <alignment vertical="center"/>
    </xf>
    <xf numFmtId="0" fontId="3" fillId="0" borderId="37" xfId="0" applyFont="1" applyBorder="1">
      <alignment vertical="center"/>
    </xf>
    <xf numFmtId="0" fontId="3" fillId="8" borderId="38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27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4" borderId="5" xfId="0" applyFont="1" applyFill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37" workbookViewId="0">
      <selection activeCell="A56" sqref="A56"/>
    </sheetView>
  </sheetViews>
  <sheetFormatPr defaultRowHeight="13.5" x14ac:dyDescent="0.3"/>
  <cols>
    <col min="1" max="1" width="28.625" style="1" customWidth="1"/>
    <col min="2" max="2" width="8" style="3" bestFit="1" customWidth="1"/>
    <col min="3" max="3" width="10.125" style="3" customWidth="1"/>
    <col min="4" max="4" width="33.75" style="1" customWidth="1"/>
    <col min="5" max="5" width="8" style="3" bestFit="1" customWidth="1"/>
    <col min="6" max="6" width="5" style="3" customWidth="1"/>
    <col min="7" max="7" width="4.75" style="3" customWidth="1"/>
    <col min="8" max="16384" width="9" style="1"/>
  </cols>
  <sheetData>
    <row r="1" spans="1:7" ht="26.25" x14ac:dyDescent="0.3">
      <c r="A1" s="103" t="s">
        <v>158</v>
      </c>
      <c r="B1" s="103"/>
      <c r="C1" s="103"/>
      <c r="D1" s="103"/>
      <c r="E1" s="103"/>
      <c r="F1" s="103"/>
      <c r="G1" s="103"/>
    </row>
    <row r="2" spans="1:7" ht="14.25" customHeight="1" x14ac:dyDescent="0.3">
      <c r="A2" s="30"/>
      <c r="B2" s="30"/>
      <c r="C2" s="30"/>
      <c r="D2" s="30"/>
      <c r="E2" s="30"/>
      <c r="F2" s="35"/>
      <c r="G2" s="30"/>
    </row>
    <row r="3" spans="1:7" ht="15" customHeight="1" x14ac:dyDescent="0.3">
      <c r="A3" s="76" t="s">
        <v>5</v>
      </c>
      <c r="B3" s="76" t="s">
        <v>6</v>
      </c>
      <c r="C3" s="76" t="s">
        <v>7</v>
      </c>
      <c r="D3" s="78" t="s">
        <v>5</v>
      </c>
      <c r="E3" s="76" t="s">
        <v>6</v>
      </c>
      <c r="F3" s="104" t="s">
        <v>7</v>
      </c>
      <c r="G3" s="105"/>
    </row>
    <row r="4" spans="1:7" ht="15" customHeight="1" x14ac:dyDescent="0.3">
      <c r="A4" s="2" t="s">
        <v>8</v>
      </c>
      <c r="B4" s="82">
        <v>38</v>
      </c>
      <c r="C4" s="82">
        <f>ROUNDDOWN(B4*0.2,0)</f>
        <v>7</v>
      </c>
      <c r="D4" s="90" t="s">
        <v>15</v>
      </c>
      <c r="E4" s="77">
        <v>43</v>
      </c>
      <c r="F4" s="108">
        <f>ROUNDDOWN(E4*0.2,0)</f>
        <v>8</v>
      </c>
      <c r="G4" s="109"/>
    </row>
    <row r="5" spans="1:7" ht="15" customHeight="1" x14ac:dyDescent="0.3">
      <c r="A5" s="2" t="s">
        <v>9</v>
      </c>
      <c r="B5" s="82">
        <v>50</v>
      </c>
      <c r="C5" s="82">
        <f t="shared" ref="C5:C15" si="0">ROUNDDOWN(B5*0.2,0)</f>
        <v>10</v>
      </c>
      <c r="D5" s="90" t="s">
        <v>17</v>
      </c>
      <c r="E5" s="77">
        <v>50</v>
      </c>
      <c r="F5" s="108">
        <f>ROUNDDOWN(E5*0.2,0)</f>
        <v>10</v>
      </c>
      <c r="G5" s="109"/>
    </row>
    <row r="6" spans="1:7" ht="15" customHeight="1" x14ac:dyDescent="0.3">
      <c r="A6" s="2" t="s">
        <v>10</v>
      </c>
      <c r="B6" s="82">
        <v>38</v>
      </c>
      <c r="C6" s="82">
        <f t="shared" si="0"/>
        <v>7</v>
      </c>
      <c r="D6" s="91" t="s">
        <v>19</v>
      </c>
      <c r="E6" s="33">
        <v>45</v>
      </c>
      <c r="F6" s="106">
        <f t="shared" ref="F6:F11" si="1">ROUNDDOWN(E6*0.2,0)</f>
        <v>9</v>
      </c>
      <c r="G6" s="107"/>
    </row>
    <row r="7" spans="1:7" ht="15" customHeight="1" x14ac:dyDescent="0.3">
      <c r="A7" s="2" t="s">
        <v>12</v>
      </c>
      <c r="B7" s="82">
        <v>33</v>
      </c>
      <c r="C7" s="82">
        <f t="shared" si="0"/>
        <v>6</v>
      </c>
      <c r="D7" s="92" t="s">
        <v>21</v>
      </c>
      <c r="E7" s="82">
        <v>50</v>
      </c>
      <c r="F7" s="106">
        <f t="shared" si="1"/>
        <v>10</v>
      </c>
      <c r="G7" s="107"/>
    </row>
    <row r="8" spans="1:7" ht="15" customHeight="1" x14ac:dyDescent="0.3">
      <c r="A8" s="2" t="s">
        <v>14</v>
      </c>
      <c r="B8" s="82">
        <v>66</v>
      </c>
      <c r="C8" s="82">
        <f t="shared" si="0"/>
        <v>13</v>
      </c>
      <c r="D8" s="92" t="s">
        <v>23</v>
      </c>
      <c r="E8" s="82">
        <v>50</v>
      </c>
      <c r="F8" s="106">
        <f t="shared" si="1"/>
        <v>10</v>
      </c>
      <c r="G8" s="107"/>
    </row>
    <row r="9" spans="1:7" ht="15" customHeight="1" x14ac:dyDescent="0.3">
      <c r="A9" s="2" t="s">
        <v>16</v>
      </c>
      <c r="B9" s="82">
        <v>33</v>
      </c>
      <c r="C9" s="82">
        <f t="shared" si="0"/>
        <v>6</v>
      </c>
      <c r="D9" s="92" t="s">
        <v>25</v>
      </c>
      <c r="E9" s="82">
        <v>50</v>
      </c>
      <c r="F9" s="106">
        <f t="shared" si="1"/>
        <v>10</v>
      </c>
      <c r="G9" s="107"/>
    </row>
    <row r="10" spans="1:7" ht="15" customHeight="1" x14ac:dyDescent="0.3">
      <c r="A10" s="2" t="s">
        <v>18</v>
      </c>
      <c r="B10" s="82">
        <v>35</v>
      </c>
      <c r="C10" s="82">
        <f t="shared" si="0"/>
        <v>7</v>
      </c>
      <c r="D10" s="92" t="s">
        <v>27</v>
      </c>
      <c r="E10" s="82">
        <v>43</v>
      </c>
      <c r="F10" s="106">
        <f t="shared" si="1"/>
        <v>8</v>
      </c>
      <c r="G10" s="107"/>
    </row>
    <row r="11" spans="1:7" ht="15" customHeight="1" x14ac:dyDescent="0.3">
      <c r="A11" s="2" t="s">
        <v>20</v>
      </c>
      <c r="B11" s="82">
        <v>40</v>
      </c>
      <c r="C11" s="82">
        <f t="shared" si="0"/>
        <v>8</v>
      </c>
      <c r="D11" s="92" t="s">
        <v>29</v>
      </c>
      <c r="E11" s="82">
        <v>38</v>
      </c>
      <c r="F11" s="106">
        <f t="shared" si="1"/>
        <v>7</v>
      </c>
      <c r="G11" s="107"/>
    </row>
    <row r="12" spans="1:7" ht="15" customHeight="1" x14ac:dyDescent="0.3">
      <c r="A12" s="2" t="s">
        <v>22</v>
      </c>
      <c r="B12" s="82">
        <v>40</v>
      </c>
      <c r="C12" s="82">
        <f t="shared" si="0"/>
        <v>8</v>
      </c>
      <c r="D12" s="91" t="s">
        <v>127</v>
      </c>
      <c r="E12" s="36">
        <v>50</v>
      </c>
      <c r="F12" s="106">
        <f t="shared" ref="F12" si="2">ROUNDDOWN(E12*0.2,0)</f>
        <v>10</v>
      </c>
      <c r="G12" s="107"/>
    </row>
    <row r="13" spans="1:7" ht="15" customHeight="1" x14ac:dyDescent="0.3">
      <c r="A13" s="2" t="s">
        <v>24</v>
      </c>
      <c r="B13" s="82">
        <v>38</v>
      </c>
      <c r="C13" s="82">
        <f t="shared" si="0"/>
        <v>7</v>
      </c>
      <c r="D13" s="91" t="s">
        <v>128</v>
      </c>
      <c r="E13" s="33">
        <v>50</v>
      </c>
      <c r="F13" s="106">
        <f>ROUNDDOWN(E12*0.2,0)</f>
        <v>10</v>
      </c>
      <c r="G13" s="107"/>
    </row>
    <row r="14" spans="1:7" ht="15" customHeight="1" x14ac:dyDescent="0.3">
      <c r="A14" s="2" t="s">
        <v>26</v>
      </c>
      <c r="B14" s="82">
        <v>30</v>
      </c>
      <c r="C14" s="82">
        <f t="shared" si="0"/>
        <v>6</v>
      </c>
      <c r="D14" s="92" t="s">
        <v>32</v>
      </c>
      <c r="E14" s="82">
        <v>55</v>
      </c>
      <c r="F14" s="96">
        <f>ROUNDDOWN(E14*0.2,0)</f>
        <v>11</v>
      </c>
      <c r="G14" s="97"/>
    </row>
    <row r="15" spans="1:7" ht="15" customHeight="1" x14ac:dyDescent="0.3">
      <c r="A15" s="26" t="s">
        <v>160</v>
      </c>
      <c r="B15" s="77">
        <v>30</v>
      </c>
      <c r="C15" s="82">
        <f t="shared" si="0"/>
        <v>6</v>
      </c>
      <c r="D15" s="92" t="s">
        <v>33</v>
      </c>
      <c r="E15" s="82">
        <v>55</v>
      </c>
      <c r="F15" s="96">
        <f>ROUNDDOWN(E15*0.2,0)</f>
        <v>11</v>
      </c>
      <c r="G15" s="97"/>
    </row>
    <row r="16" spans="1:7" ht="15" customHeight="1" x14ac:dyDescent="0.3">
      <c r="A16" s="26" t="s">
        <v>28</v>
      </c>
      <c r="B16" s="102">
        <v>150</v>
      </c>
      <c r="C16" s="82">
        <f>ROUNDDOWN(B16*0.2,0)/3</f>
        <v>10</v>
      </c>
      <c r="D16" s="92" t="s">
        <v>35</v>
      </c>
      <c r="E16" s="82">
        <v>52</v>
      </c>
      <c r="F16" s="96">
        <f>ROUNDDOWN(E16*0.2,0)</f>
        <v>10</v>
      </c>
      <c r="G16" s="97"/>
    </row>
    <row r="17" spans="1:7" ht="15" customHeight="1" x14ac:dyDescent="0.3">
      <c r="A17" s="26" t="s">
        <v>30</v>
      </c>
      <c r="B17" s="102"/>
      <c r="C17" s="82">
        <f>ROUNDDOWN(B16*0.2,0)/3</f>
        <v>10</v>
      </c>
      <c r="D17" s="90" t="s">
        <v>37</v>
      </c>
      <c r="E17" s="110">
        <v>107</v>
      </c>
      <c r="F17" s="108">
        <v>11</v>
      </c>
      <c r="G17" s="109"/>
    </row>
    <row r="18" spans="1:7" ht="15" customHeight="1" x14ac:dyDescent="0.3">
      <c r="A18" s="26" t="s">
        <v>31</v>
      </c>
      <c r="B18" s="102"/>
      <c r="C18" s="82">
        <f>ROUNDDOWN(B16*0.2,0)/3</f>
        <v>10</v>
      </c>
      <c r="D18" s="90" t="s">
        <v>39</v>
      </c>
      <c r="E18" s="111"/>
      <c r="F18" s="108">
        <v>10</v>
      </c>
      <c r="G18" s="109"/>
    </row>
    <row r="19" spans="1:7" ht="15" customHeight="1" x14ac:dyDescent="0.3">
      <c r="A19" s="2" t="s">
        <v>161</v>
      </c>
      <c r="B19" s="82">
        <v>90</v>
      </c>
      <c r="C19" s="82">
        <f t="shared" ref="C19" si="3">ROUNDDOWN(B19*0.2,0)</f>
        <v>18</v>
      </c>
      <c r="D19" s="92" t="s">
        <v>41</v>
      </c>
      <c r="E19" s="82">
        <v>38</v>
      </c>
      <c r="F19" s="96">
        <f>ROUNDDOWN(E19*0.2,0)</f>
        <v>7</v>
      </c>
      <c r="G19" s="97"/>
    </row>
    <row r="20" spans="1:7" ht="15" customHeight="1" x14ac:dyDescent="0.3">
      <c r="A20" s="2" t="s">
        <v>34</v>
      </c>
      <c r="B20" s="82">
        <v>47</v>
      </c>
      <c r="C20" s="82">
        <f t="shared" ref="C20:C27" si="4">ROUNDDOWN(B20*0.2,0)</f>
        <v>9</v>
      </c>
      <c r="D20" s="90" t="s">
        <v>43</v>
      </c>
      <c r="E20" s="110">
        <v>76</v>
      </c>
      <c r="F20" s="108">
        <v>8</v>
      </c>
      <c r="G20" s="109"/>
    </row>
    <row r="21" spans="1:7" ht="15" customHeight="1" x14ac:dyDescent="0.3">
      <c r="A21" s="2" t="s">
        <v>36</v>
      </c>
      <c r="B21" s="82">
        <v>47</v>
      </c>
      <c r="C21" s="82">
        <f t="shared" si="4"/>
        <v>9</v>
      </c>
      <c r="D21" s="90" t="s">
        <v>45</v>
      </c>
      <c r="E21" s="111"/>
      <c r="F21" s="108">
        <v>7</v>
      </c>
      <c r="G21" s="109"/>
    </row>
    <row r="22" spans="1:7" ht="15" customHeight="1" x14ac:dyDescent="0.3">
      <c r="A22" s="2" t="s">
        <v>38</v>
      </c>
      <c r="B22" s="82">
        <v>38</v>
      </c>
      <c r="C22" s="82">
        <f t="shared" si="4"/>
        <v>7</v>
      </c>
      <c r="D22" s="92" t="s">
        <v>46</v>
      </c>
      <c r="E22" s="82">
        <v>40</v>
      </c>
      <c r="F22" s="96">
        <f t="shared" ref="F22:F34" si="5">ROUNDDOWN(E22*0.2,0)</f>
        <v>8</v>
      </c>
      <c r="G22" s="97"/>
    </row>
    <row r="23" spans="1:7" ht="15" customHeight="1" x14ac:dyDescent="0.3">
      <c r="A23" s="2" t="s">
        <v>40</v>
      </c>
      <c r="B23" s="82">
        <v>38</v>
      </c>
      <c r="C23" s="82">
        <f t="shared" si="4"/>
        <v>7</v>
      </c>
      <c r="D23" s="92" t="s">
        <v>47</v>
      </c>
      <c r="E23" s="82">
        <v>50</v>
      </c>
      <c r="F23" s="96">
        <f t="shared" si="5"/>
        <v>10</v>
      </c>
      <c r="G23" s="97"/>
    </row>
    <row r="24" spans="1:7" ht="15" customHeight="1" x14ac:dyDescent="0.3">
      <c r="A24" s="2" t="s">
        <v>42</v>
      </c>
      <c r="B24" s="82">
        <v>47</v>
      </c>
      <c r="C24" s="82">
        <f t="shared" si="4"/>
        <v>9</v>
      </c>
      <c r="D24" s="92" t="s">
        <v>49</v>
      </c>
      <c r="E24" s="82">
        <v>40</v>
      </c>
      <c r="F24" s="96">
        <f t="shared" si="5"/>
        <v>8</v>
      </c>
      <c r="G24" s="97"/>
    </row>
    <row r="25" spans="1:7" ht="15" customHeight="1" x14ac:dyDescent="0.3">
      <c r="A25" s="2" t="s">
        <v>44</v>
      </c>
      <c r="B25" s="82">
        <v>114</v>
      </c>
      <c r="C25" s="82">
        <f t="shared" si="4"/>
        <v>22</v>
      </c>
      <c r="D25" s="92" t="s">
        <v>50</v>
      </c>
      <c r="E25" s="82">
        <v>40</v>
      </c>
      <c r="F25" s="96">
        <f t="shared" si="5"/>
        <v>8</v>
      </c>
      <c r="G25" s="97"/>
    </row>
    <row r="26" spans="1:7" ht="15" customHeight="1" x14ac:dyDescent="0.3">
      <c r="A26" s="2" t="s">
        <v>162</v>
      </c>
      <c r="B26" s="82">
        <v>109</v>
      </c>
      <c r="C26" s="82">
        <f t="shared" si="4"/>
        <v>21</v>
      </c>
      <c r="D26" s="92" t="s">
        <v>51</v>
      </c>
      <c r="E26" s="82">
        <v>40</v>
      </c>
      <c r="F26" s="96">
        <f t="shared" si="5"/>
        <v>8</v>
      </c>
      <c r="G26" s="97"/>
    </row>
    <row r="27" spans="1:7" ht="15" customHeight="1" x14ac:dyDescent="0.3">
      <c r="A27" s="2" t="s">
        <v>48</v>
      </c>
      <c r="B27" s="82">
        <v>114</v>
      </c>
      <c r="C27" s="82">
        <f t="shared" si="4"/>
        <v>22</v>
      </c>
      <c r="D27" s="92" t="s">
        <v>53</v>
      </c>
      <c r="E27" s="82">
        <v>40</v>
      </c>
      <c r="F27" s="96">
        <f t="shared" si="5"/>
        <v>8</v>
      </c>
      <c r="G27" s="97"/>
    </row>
    <row r="28" spans="1:7" ht="15" customHeight="1" x14ac:dyDescent="0.3">
      <c r="A28" s="26" t="s">
        <v>163</v>
      </c>
      <c r="B28" s="77">
        <v>100</v>
      </c>
      <c r="C28" s="27">
        <f>ROUNDDOWN(B28*0.2,0)/2</f>
        <v>10</v>
      </c>
      <c r="D28" s="92" t="s">
        <v>55</v>
      </c>
      <c r="E28" s="82">
        <v>40</v>
      </c>
      <c r="F28" s="96">
        <f t="shared" si="5"/>
        <v>8</v>
      </c>
      <c r="G28" s="97"/>
    </row>
    <row r="29" spans="1:7" ht="15" customHeight="1" x14ac:dyDescent="0.3">
      <c r="A29" s="2" t="s">
        <v>52</v>
      </c>
      <c r="B29" s="82">
        <v>50</v>
      </c>
      <c r="C29" s="82">
        <f t="shared" ref="C29:C48" si="6">ROUNDDOWN(B29*0.2,0)</f>
        <v>10</v>
      </c>
      <c r="D29" s="92" t="s">
        <v>57</v>
      </c>
      <c r="E29" s="82">
        <v>50</v>
      </c>
      <c r="F29" s="96">
        <f t="shared" si="5"/>
        <v>10</v>
      </c>
      <c r="G29" s="97"/>
    </row>
    <row r="30" spans="1:7" ht="15" customHeight="1" x14ac:dyDescent="0.3">
      <c r="A30" s="2" t="s">
        <v>54</v>
      </c>
      <c r="B30" s="82">
        <v>52</v>
      </c>
      <c r="C30" s="82">
        <f t="shared" si="6"/>
        <v>10</v>
      </c>
      <c r="D30" s="92" t="s">
        <v>58</v>
      </c>
      <c r="E30" s="82">
        <v>50</v>
      </c>
      <c r="F30" s="96">
        <f t="shared" si="5"/>
        <v>10</v>
      </c>
      <c r="G30" s="97"/>
    </row>
    <row r="31" spans="1:7" ht="15" customHeight="1" x14ac:dyDescent="0.3">
      <c r="A31" s="2" t="s">
        <v>56</v>
      </c>
      <c r="B31" s="82">
        <v>62</v>
      </c>
      <c r="C31" s="82">
        <f t="shared" si="6"/>
        <v>12</v>
      </c>
      <c r="D31" s="93" t="s">
        <v>85</v>
      </c>
      <c r="E31" s="62">
        <v>38</v>
      </c>
      <c r="F31" s="96">
        <f t="shared" si="5"/>
        <v>7</v>
      </c>
      <c r="G31" s="97"/>
    </row>
    <row r="32" spans="1:7" ht="15" customHeight="1" x14ac:dyDescent="0.3">
      <c r="A32" s="2" t="s">
        <v>111</v>
      </c>
      <c r="B32" s="82">
        <v>114</v>
      </c>
      <c r="C32" s="82">
        <f t="shared" si="6"/>
        <v>22</v>
      </c>
      <c r="D32" s="92" t="s">
        <v>86</v>
      </c>
      <c r="E32" s="82">
        <v>38</v>
      </c>
      <c r="F32" s="96">
        <f t="shared" si="5"/>
        <v>7</v>
      </c>
      <c r="G32" s="97"/>
    </row>
    <row r="33" spans="1:7" ht="15" customHeight="1" x14ac:dyDescent="0.3">
      <c r="A33" s="2" t="s">
        <v>60</v>
      </c>
      <c r="B33" s="82">
        <v>80</v>
      </c>
      <c r="C33" s="82">
        <f t="shared" si="6"/>
        <v>16</v>
      </c>
      <c r="D33" s="92" t="s">
        <v>87</v>
      </c>
      <c r="E33" s="82">
        <v>38</v>
      </c>
      <c r="F33" s="96">
        <f t="shared" si="5"/>
        <v>7</v>
      </c>
      <c r="G33" s="97"/>
    </row>
    <row r="34" spans="1:7" ht="15" customHeight="1" thickBot="1" x14ac:dyDescent="0.35">
      <c r="A34" s="2" t="s">
        <v>62</v>
      </c>
      <c r="B34" s="82">
        <v>35</v>
      </c>
      <c r="C34" s="82">
        <f t="shared" si="6"/>
        <v>7</v>
      </c>
      <c r="D34" s="92" t="s">
        <v>88</v>
      </c>
      <c r="E34" s="82">
        <v>38</v>
      </c>
      <c r="F34" s="98">
        <f t="shared" si="5"/>
        <v>7</v>
      </c>
      <c r="G34" s="99"/>
    </row>
    <row r="35" spans="1:7" ht="15" customHeight="1" x14ac:dyDescent="0.3">
      <c r="A35" s="2" t="s">
        <v>64</v>
      </c>
      <c r="B35" s="82">
        <v>60</v>
      </c>
      <c r="C35" s="94">
        <f t="shared" si="6"/>
        <v>12</v>
      </c>
      <c r="D35" s="140" t="s">
        <v>150</v>
      </c>
      <c r="E35" s="68" t="s">
        <v>151</v>
      </c>
      <c r="F35" s="68" t="s">
        <v>152</v>
      </c>
      <c r="G35" s="69" t="s">
        <v>153</v>
      </c>
    </row>
    <row r="36" spans="1:7" ht="15" customHeight="1" x14ac:dyDescent="0.3">
      <c r="A36" s="2" t="s">
        <v>66</v>
      </c>
      <c r="B36" s="82">
        <v>38</v>
      </c>
      <c r="C36" s="94">
        <f t="shared" si="6"/>
        <v>7</v>
      </c>
      <c r="D36" s="141" t="s">
        <v>59</v>
      </c>
      <c r="E36" s="95">
        <v>40</v>
      </c>
      <c r="F36" s="63">
        <v>1</v>
      </c>
      <c r="G36" s="64">
        <v>0</v>
      </c>
    </row>
    <row r="37" spans="1:7" ht="15" customHeight="1" x14ac:dyDescent="0.3">
      <c r="A37" s="2" t="s">
        <v>68</v>
      </c>
      <c r="B37" s="82">
        <v>40</v>
      </c>
      <c r="C37" s="94">
        <f t="shared" si="6"/>
        <v>8</v>
      </c>
      <c r="D37" s="141" t="s">
        <v>61</v>
      </c>
      <c r="E37" s="95">
        <v>50</v>
      </c>
      <c r="F37" s="63">
        <v>1</v>
      </c>
      <c r="G37" s="64">
        <v>1</v>
      </c>
    </row>
    <row r="38" spans="1:7" ht="15" customHeight="1" x14ac:dyDescent="0.3">
      <c r="A38" s="2" t="s">
        <v>69</v>
      </c>
      <c r="B38" s="82">
        <v>47</v>
      </c>
      <c r="C38" s="94">
        <f t="shared" si="6"/>
        <v>9</v>
      </c>
      <c r="D38" s="141" t="s">
        <v>63</v>
      </c>
      <c r="E38" s="95">
        <v>30</v>
      </c>
      <c r="F38" s="63">
        <v>0</v>
      </c>
      <c r="G38" s="64">
        <v>0</v>
      </c>
    </row>
    <row r="39" spans="1:7" ht="15" customHeight="1" x14ac:dyDescent="0.3">
      <c r="A39" s="2" t="s">
        <v>71</v>
      </c>
      <c r="B39" s="82">
        <v>38</v>
      </c>
      <c r="C39" s="94">
        <f t="shared" si="6"/>
        <v>7</v>
      </c>
      <c r="D39" s="141" t="s">
        <v>65</v>
      </c>
      <c r="E39" s="95">
        <v>30</v>
      </c>
      <c r="F39" s="63">
        <v>1</v>
      </c>
      <c r="G39" s="64">
        <v>0</v>
      </c>
    </row>
    <row r="40" spans="1:7" ht="15" customHeight="1" x14ac:dyDescent="0.3">
      <c r="A40" s="2" t="s">
        <v>73</v>
      </c>
      <c r="B40" s="82">
        <v>47</v>
      </c>
      <c r="C40" s="94">
        <f t="shared" si="6"/>
        <v>9</v>
      </c>
      <c r="D40" s="141" t="s">
        <v>67</v>
      </c>
      <c r="E40" s="95">
        <v>30</v>
      </c>
      <c r="F40" s="63">
        <v>1</v>
      </c>
      <c r="G40" s="64">
        <v>0</v>
      </c>
    </row>
    <row r="41" spans="1:7" ht="15" customHeight="1" x14ac:dyDescent="0.3">
      <c r="A41" s="2" t="s">
        <v>75</v>
      </c>
      <c r="B41" s="82">
        <v>38</v>
      </c>
      <c r="C41" s="94">
        <f t="shared" si="6"/>
        <v>7</v>
      </c>
      <c r="D41" s="141" t="s">
        <v>109</v>
      </c>
      <c r="E41" s="95">
        <v>40</v>
      </c>
      <c r="F41" s="63">
        <v>0</v>
      </c>
      <c r="G41" s="64">
        <v>0</v>
      </c>
    </row>
    <row r="42" spans="1:7" ht="15" customHeight="1" x14ac:dyDescent="0.3">
      <c r="A42" s="2" t="s">
        <v>77</v>
      </c>
      <c r="B42" s="82">
        <v>38</v>
      </c>
      <c r="C42" s="94">
        <f t="shared" si="6"/>
        <v>7</v>
      </c>
      <c r="D42" s="141" t="s">
        <v>70</v>
      </c>
      <c r="E42" s="95">
        <v>40</v>
      </c>
      <c r="F42" s="63">
        <v>0</v>
      </c>
      <c r="G42" s="64">
        <v>0</v>
      </c>
    </row>
    <row r="43" spans="1:7" ht="15" customHeight="1" x14ac:dyDescent="0.3">
      <c r="A43" s="2" t="s">
        <v>79</v>
      </c>
      <c r="B43" s="82">
        <v>33</v>
      </c>
      <c r="C43" s="94">
        <f t="shared" si="6"/>
        <v>6</v>
      </c>
      <c r="D43" s="141" t="s">
        <v>72</v>
      </c>
      <c r="E43" s="95">
        <v>40</v>
      </c>
      <c r="F43" s="63">
        <v>1</v>
      </c>
      <c r="G43" s="64">
        <v>0</v>
      </c>
    </row>
    <row r="44" spans="1:7" ht="15" customHeight="1" x14ac:dyDescent="0.3">
      <c r="A44" s="2" t="s">
        <v>81</v>
      </c>
      <c r="B44" s="82">
        <v>38</v>
      </c>
      <c r="C44" s="94">
        <f t="shared" si="6"/>
        <v>7</v>
      </c>
      <c r="D44" s="141" t="s">
        <v>74</v>
      </c>
      <c r="E44" s="95">
        <v>35</v>
      </c>
      <c r="F44" s="63">
        <v>0</v>
      </c>
      <c r="G44" s="64">
        <v>1</v>
      </c>
    </row>
    <row r="45" spans="1:7" ht="15" customHeight="1" x14ac:dyDescent="0.3">
      <c r="A45" s="2" t="s">
        <v>83</v>
      </c>
      <c r="B45" s="82">
        <v>38</v>
      </c>
      <c r="C45" s="94">
        <f t="shared" si="6"/>
        <v>7</v>
      </c>
      <c r="D45" s="141" t="s">
        <v>76</v>
      </c>
      <c r="E45" s="95">
        <v>40</v>
      </c>
      <c r="F45" s="63">
        <v>1</v>
      </c>
      <c r="G45" s="64">
        <v>0</v>
      </c>
    </row>
    <row r="46" spans="1:7" ht="15" customHeight="1" x14ac:dyDescent="0.3">
      <c r="A46" s="2" t="s">
        <v>110</v>
      </c>
      <c r="B46" s="82">
        <v>38</v>
      </c>
      <c r="C46" s="94">
        <f t="shared" si="6"/>
        <v>7</v>
      </c>
      <c r="D46" s="141" t="s">
        <v>78</v>
      </c>
      <c r="E46" s="95">
        <v>30</v>
      </c>
      <c r="F46" s="63">
        <v>1</v>
      </c>
      <c r="G46" s="64">
        <v>0</v>
      </c>
    </row>
    <row r="47" spans="1:7" ht="15" customHeight="1" x14ac:dyDescent="0.3">
      <c r="A47" s="2" t="s">
        <v>164</v>
      </c>
      <c r="B47" s="82">
        <v>60</v>
      </c>
      <c r="C47" s="94">
        <f t="shared" si="6"/>
        <v>12</v>
      </c>
      <c r="D47" s="141" t="s">
        <v>80</v>
      </c>
      <c r="E47" s="95">
        <v>30</v>
      </c>
      <c r="F47" s="63">
        <v>0</v>
      </c>
      <c r="G47" s="64">
        <v>0</v>
      </c>
    </row>
    <row r="48" spans="1:7" ht="15" customHeight="1" x14ac:dyDescent="0.3">
      <c r="A48" s="2" t="s">
        <v>11</v>
      </c>
      <c r="B48" s="82">
        <v>57</v>
      </c>
      <c r="C48" s="94">
        <f t="shared" si="6"/>
        <v>11</v>
      </c>
      <c r="D48" s="141" t="s">
        <v>82</v>
      </c>
      <c r="E48" s="95">
        <v>30</v>
      </c>
      <c r="F48" s="63">
        <v>0</v>
      </c>
      <c r="G48" s="64">
        <v>0</v>
      </c>
    </row>
    <row r="49" spans="1:7" ht="15" customHeight="1" thickBot="1" x14ac:dyDescent="0.35">
      <c r="A49" s="2" t="s">
        <v>13</v>
      </c>
      <c r="B49" s="82">
        <v>47</v>
      </c>
      <c r="C49" s="94">
        <f>ROUNDDOWN(B49*0.2,0)</f>
        <v>9</v>
      </c>
      <c r="D49" s="142" t="s">
        <v>84</v>
      </c>
      <c r="E49" s="65">
        <v>30</v>
      </c>
      <c r="F49" s="66">
        <v>0</v>
      </c>
      <c r="G49" s="67">
        <v>0</v>
      </c>
    </row>
    <row r="50" spans="1:7" ht="15" customHeight="1" x14ac:dyDescent="0.3">
      <c r="A50" s="88"/>
      <c r="B50" s="89"/>
      <c r="C50" s="89"/>
      <c r="D50" s="143" t="s">
        <v>115</v>
      </c>
      <c r="E50" s="143"/>
      <c r="F50" s="100">
        <f>SUM(C4:C49)+SUM(F4:F49)+SUM(G36:G49)</f>
        <v>739</v>
      </c>
      <c r="G50" s="101"/>
    </row>
    <row r="51" spans="1:7" x14ac:dyDescent="0.3">
      <c r="A51" s="29"/>
      <c r="B51" s="28"/>
      <c r="C51" s="28"/>
    </row>
    <row r="52" spans="1:7" ht="15" customHeight="1" x14ac:dyDescent="0.3">
      <c r="A52" s="29" t="s">
        <v>108</v>
      </c>
    </row>
    <row r="53" spans="1:7" x14ac:dyDescent="0.3">
      <c r="A53" s="81" t="s">
        <v>167</v>
      </c>
      <c r="B53" s="79"/>
      <c r="C53" s="79"/>
    </row>
    <row r="54" spans="1:7" x14ac:dyDescent="0.3">
      <c r="A54" s="81" t="s">
        <v>168</v>
      </c>
      <c r="B54" s="80"/>
      <c r="C54" s="80"/>
      <c r="D54" s="79"/>
      <c r="E54" s="79"/>
      <c r="F54" s="79"/>
      <c r="G54" s="79"/>
    </row>
    <row r="55" spans="1:7" x14ac:dyDescent="0.3">
      <c r="A55" s="81" t="s">
        <v>169</v>
      </c>
      <c r="D55" s="80"/>
      <c r="E55" s="80"/>
      <c r="F55" s="80"/>
      <c r="G55" s="80"/>
    </row>
    <row r="59" spans="1:7" ht="13.5" customHeight="1" x14ac:dyDescent="0.3">
      <c r="D59" s="34"/>
      <c r="E59" s="34"/>
      <c r="F59" s="34"/>
      <c r="G59" s="34"/>
    </row>
    <row r="60" spans="1:7" x14ac:dyDescent="0.3">
      <c r="D60" s="34"/>
      <c r="E60" s="34"/>
      <c r="F60" s="34"/>
      <c r="G60" s="34"/>
    </row>
    <row r="61" spans="1:7" ht="13.5" customHeight="1" x14ac:dyDescent="0.3">
      <c r="D61" s="32"/>
      <c r="E61" s="32"/>
      <c r="F61" s="34"/>
      <c r="G61" s="32"/>
    </row>
    <row r="63" spans="1:7" ht="13.5" customHeight="1" x14ac:dyDescent="0.3"/>
    <row r="64" spans="1:7" ht="13.5" customHeight="1" x14ac:dyDescent="0.3"/>
    <row r="66" ht="13.5" customHeight="1" x14ac:dyDescent="0.3"/>
    <row r="69" ht="16.5" customHeight="1" x14ac:dyDescent="0.3"/>
    <row r="71" ht="16.5" customHeight="1" x14ac:dyDescent="0.3"/>
    <row r="72" ht="13.5" customHeight="1" x14ac:dyDescent="0.3"/>
    <row r="74" ht="16.5" customHeight="1" x14ac:dyDescent="0.3"/>
    <row r="76" ht="13.5" customHeight="1" x14ac:dyDescent="0.3"/>
    <row r="77" ht="16.5" customHeight="1" x14ac:dyDescent="0.3"/>
    <row r="79" ht="13.5" customHeight="1" x14ac:dyDescent="0.3"/>
    <row r="81" ht="13.5" customHeight="1" x14ac:dyDescent="0.3"/>
    <row r="83" ht="16.5" customHeight="1" x14ac:dyDescent="0.3"/>
    <row r="84" ht="13.5" customHeight="1" x14ac:dyDescent="0.3"/>
    <row r="88" ht="16.5" customHeight="1" x14ac:dyDescent="0.3"/>
    <row r="89" ht="13.5" customHeight="1" x14ac:dyDescent="0.3"/>
  </sheetData>
  <mergeCells count="37">
    <mergeCell ref="E20:E21"/>
    <mergeCell ref="E17:E18"/>
    <mergeCell ref="F12:G12"/>
    <mergeCell ref="F11:G11"/>
    <mergeCell ref="F10:G10"/>
    <mergeCell ref="F19:G19"/>
    <mergeCell ref="F20:G20"/>
    <mergeCell ref="F21:G21"/>
    <mergeCell ref="B16:B18"/>
    <mergeCell ref="A1:G1"/>
    <mergeCell ref="F3:G3"/>
    <mergeCell ref="F13:G13"/>
    <mergeCell ref="F14:G14"/>
    <mergeCell ref="F15:G15"/>
    <mergeCell ref="F16:G16"/>
    <mergeCell ref="F17:G17"/>
    <mergeCell ref="F18:G18"/>
    <mergeCell ref="F7:G7"/>
    <mergeCell ref="F6:G6"/>
    <mergeCell ref="F5:G5"/>
    <mergeCell ref="F4:G4"/>
    <mergeCell ref="F9:G9"/>
    <mergeCell ref="F8:G8"/>
    <mergeCell ref="F22:G22"/>
    <mergeCell ref="F23:G23"/>
    <mergeCell ref="F24:G24"/>
    <mergeCell ref="F25:G25"/>
    <mergeCell ref="F26:G26"/>
    <mergeCell ref="F32:G32"/>
    <mergeCell ref="F33:G33"/>
    <mergeCell ref="F34:G34"/>
    <mergeCell ref="F50:G50"/>
    <mergeCell ref="F27:G27"/>
    <mergeCell ref="F28:G28"/>
    <mergeCell ref="F29:G29"/>
    <mergeCell ref="F30:G30"/>
    <mergeCell ref="F31:G31"/>
  </mergeCells>
  <phoneticPr fontId="1" type="noConversion"/>
  <pageMargins left="0.31496062992125984" right="0.11811023622047245" top="0.74803149606299213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sqref="A1:T1"/>
    </sheetView>
  </sheetViews>
  <sheetFormatPr defaultRowHeight="13.5" x14ac:dyDescent="0.3"/>
  <cols>
    <col min="1" max="1" width="6.5" style="1" customWidth="1"/>
    <col min="2" max="2" width="9" style="1" bestFit="1" customWidth="1"/>
    <col min="3" max="3" width="9" style="1"/>
    <col min="4" max="5" width="4.375" style="1" customWidth="1"/>
    <col min="6" max="6" width="4.25" style="1" customWidth="1"/>
    <col min="7" max="7" width="14.125" style="1" customWidth="1"/>
    <col min="8" max="8" width="9" style="1"/>
    <col min="9" max="9" width="7.375" style="1" customWidth="1"/>
    <col min="10" max="10" width="8.625" style="1" customWidth="1"/>
    <col min="11" max="11" width="1.5" style="1" customWidth="1"/>
    <col min="12" max="12" width="9" style="1"/>
    <col min="13" max="13" width="13.75" style="1" bestFit="1" customWidth="1"/>
    <col min="14" max="15" width="4" style="1" customWidth="1"/>
    <col min="16" max="16" width="4.125" style="1" customWidth="1"/>
    <col min="17" max="17" width="15.625" style="1" bestFit="1" customWidth="1"/>
    <col min="18" max="18" width="7.25" style="1" customWidth="1"/>
    <col min="19" max="19" width="7" style="1" customWidth="1"/>
    <col min="20" max="20" width="8.625" style="1" customWidth="1"/>
    <col min="21" max="16384" width="9" style="1"/>
  </cols>
  <sheetData>
    <row r="1" spans="1:20" ht="20.25" x14ac:dyDescent="0.3">
      <c r="A1" s="114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11.25" customHeight="1" x14ac:dyDescent="0.3">
      <c r="A2" s="47" t="s">
        <v>155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x14ac:dyDescent="0.3">
      <c r="A3" s="1" t="s">
        <v>156</v>
      </c>
      <c r="L3" s="49"/>
    </row>
    <row r="4" spans="1:20" ht="14.25" thickBot="1" x14ac:dyDescent="0.35">
      <c r="A4" s="1" t="s">
        <v>130</v>
      </c>
      <c r="L4" s="49"/>
    </row>
    <row r="5" spans="1:20" ht="17.25" customHeight="1" thickBot="1" x14ac:dyDescent="0.35">
      <c r="A5" s="115" t="s">
        <v>131</v>
      </c>
      <c r="B5" s="96" t="s">
        <v>132</v>
      </c>
      <c r="C5" s="117" t="s">
        <v>133</v>
      </c>
      <c r="D5" s="118"/>
      <c r="E5" s="118"/>
      <c r="F5" s="118"/>
      <c r="G5" s="118"/>
      <c r="H5" s="118"/>
      <c r="I5" s="118"/>
      <c r="J5" s="119"/>
      <c r="L5" s="117" t="s">
        <v>134</v>
      </c>
      <c r="M5" s="118"/>
      <c r="N5" s="118"/>
      <c r="O5" s="118"/>
      <c r="P5" s="118"/>
      <c r="Q5" s="118"/>
      <c r="R5" s="118"/>
      <c r="S5" s="118"/>
      <c r="T5" s="119"/>
    </row>
    <row r="6" spans="1:20" x14ac:dyDescent="0.3">
      <c r="A6" s="116"/>
      <c r="B6" s="96"/>
      <c r="C6" s="84" t="s">
        <v>135</v>
      </c>
      <c r="D6" s="51" t="s">
        <v>136</v>
      </c>
      <c r="E6" s="51" t="s">
        <v>137</v>
      </c>
      <c r="F6" s="50" t="s">
        <v>138</v>
      </c>
      <c r="G6" s="51" t="s">
        <v>139</v>
      </c>
      <c r="H6" s="70" t="s">
        <v>140</v>
      </c>
      <c r="I6" s="71" t="s">
        <v>141</v>
      </c>
      <c r="J6" s="85" t="s">
        <v>142</v>
      </c>
      <c r="L6" s="87" t="s">
        <v>135</v>
      </c>
      <c r="M6" s="50" t="s">
        <v>143</v>
      </c>
      <c r="N6" s="51" t="s">
        <v>136</v>
      </c>
      <c r="O6" s="51" t="s">
        <v>137</v>
      </c>
      <c r="P6" s="50" t="s">
        <v>138</v>
      </c>
      <c r="Q6" s="51" t="s">
        <v>139</v>
      </c>
      <c r="R6" s="70" t="s">
        <v>140</v>
      </c>
      <c r="S6" s="73" t="s">
        <v>141</v>
      </c>
      <c r="T6" s="85" t="s">
        <v>142</v>
      </c>
    </row>
    <row r="7" spans="1:20" x14ac:dyDescent="0.3">
      <c r="A7" s="2">
        <v>2013</v>
      </c>
      <c r="B7" s="83" t="s">
        <v>116</v>
      </c>
      <c r="C7" s="52">
        <v>40</v>
      </c>
      <c r="D7" s="53">
        <v>32</v>
      </c>
      <c r="E7" s="53">
        <v>7</v>
      </c>
      <c r="F7" s="54">
        <f>SUM(D7:E7)</f>
        <v>39</v>
      </c>
      <c r="G7" s="53">
        <f>C7-F7</f>
        <v>1</v>
      </c>
      <c r="H7" s="54">
        <f>IF(G7&gt;=1,G7,"여석없음")</f>
        <v>1</v>
      </c>
      <c r="I7" s="72">
        <v>1</v>
      </c>
      <c r="J7" s="55">
        <v>0</v>
      </c>
      <c r="L7" s="56">
        <v>40</v>
      </c>
      <c r="M7" s="54">
        <f>ROUNDDOWN(L7*0.1,0)</f>
        <v>4</v>
      </c>
      <c r="N7" s="53">
        <v>3</v>
      </c>
      <c r="O7" s="53">
        <v>1</v>
      </c>
      <c r="P7" s="54">
        <f>SUM(N7:O7)</f>
        <v>4</v>
      </c>
      <c r="Q7" s="53">
        <f>M7-P7</f>
        <v>0</v>
      </c>
      <c r="R7" s="54" t="str">
        <f>IF(Q7&gt;=1,Q7,"여석없음")</f>
        <v>여석없음</v>
      </c>
      <c r="S7" s="74">
        <v>0</v>
      </c>
      <c r="T7" s="55">
        <v>0</v>
      </c>
    </row>
    <row r="8" spans="1:20" x14ac:dyDescent="0.3">
      <c r="A8" s="2">
        <v>2013</v>
      </c>
      <c r="B8" s="83" t="s">
        <v>117</v>
      </c>
      <c r="C8" s="52">
        <v>50</v>
      </c>
      <c r="D8" s="53">
        <v>35</v>
      </c>
      <c r="E8" s="53">
        <v>14</v>
      </c>
      <c r="F8" s="54">
        <f t="shared" ref="F8:F20" si="0">SUM(D8:E8)</f>
        <v>49</v>
      </c>
      <c r="G8" s="53">
        <f t="shared" ref="G8:G20" si="1">C8-F8</f>
        <v>1</v>
      </c>
      <c r="H8" s="54">
        <f t="shared" ref="H8:H20" si="2">IF(G8&gt;=1,G8,"여석없음")</f>
        <v>1</v>
      </c>
      <c r="I8" s="72">
        <v>1</v>
      </c>
      <c r="J8" s="55">
        <v>0</v>
      </c>
      <c r="L8" s="56">
        <v>50</v>
      </c>
      <c r="M8" s="54">
        <f t="shared" ref="M8:M20" si="3">ROUNDDOWN(L8*0.1,0)</f>
        <v>5</v>
      </c>
      <c r="N8" s="53">
        <v>4</v>
      </c>
      <c r="O8" s="53">
        <v>0</v>
      </c>
      <c r="P8" s="54">
        <f t="shared" ref="P8:P20" si="4">SUM(N8:O8)</f>
        <v>4</v>
      </c>
      <c r="Q8" s="53">
        <f t="shared" ref="Q8:Q20" si="5">M8-P8</f>
        <v>1</v>
      </c>
      <c r="R8" s="54">
        <f t="shared" ref="R8:R20" si="6">IF(Q8&gt;=1,Q8,"여석없음")</f>
        <v>1</v>
      </c>
      <c r="S8" s="74">
        <v>1</v>
      </c>
      <c r="T8" s="55">
        <v>0</v>
      </c>
    </row>
    <row r="9" spans="1:20" x14ac:dyDescent="0.3">
      <c r="A9" s="2">
        <v>2013</v>
      </c>
      <c r="B9" s="83" t="s">
        <v>118</v>
      </c>
      <c r="C9" s="52">
        <v>30</v>
      </c>
      <c r="D9" s="53">
        <v>17</v>
      </c>
      <c r="E9" s="53">
        <v>13</v>
      </c>
      <c r="F9" s="54">
        <f t="shared" si="0"/>
        <v>30</v>
      </c>
      <c r="G9" s="53">
        <f t="shared" si="1"/>
        <v>0</v>
      </c>
      <c r="H9" s="54" t="str">
        <f t="shared" si="2"/>
        <v>여석없음</v>
      </c>
      <c r="I9" s="72">
        <v>0</v>
      </c>
      <c r="J9" s="55">
        <v>0</v>
      </c>
      <c r="L9" s="56">
        <v>30</v>
      </c>
      <c r="M9" s="54">
        <f t="shared" si="3"/>
        <v>3</v>
      </c>
      <c r="N9" s="53">
        <v>2</v>
      </c>
      <c r="O9" s="53">
        <v>1</v>
      </c>
      <c r="P9" s="54">
        <f t="shared" si="4"/>
        <v>3</v>
      </c>
      <c r="Q9" s="53">
        <f t="shared" si="5"/>
        <v>0</v>
      </c>
      <c r="R9" s="54" t="str">
        <f t="shared" si="6"/>
        <v>여석없음</v>
      </c>
      <c r="S9" s="74">
        <v>0</v>
      </c>
      <c r="T9" s="55">
        <v>0</v>
      </c>
    </row>
    <row r="10" spans="1:20" x14ac:dyDescent="0.3">
      <c r="A10" s="2">
        <v>2013</v>
      </c>
      <c r="B10" s="83" t="s">
        <v>119</v>
      </c>
      <c r="C10" s="52">
        <v>30</v>
      </c>
      <c r="D10" s="53">
        <v>20</v>
      </c>
      <c r="E10" s="53">
        <v>9</v>
      </c>
      <c r="F10" s="54">
        <f t="shared" si="0"/>
        <v>29</v>
      </c>
      <c r="G10" s="53">
        <f t="shared" si="1"/>
        <v>1</v>
      </c>
      <c r="H10" s="54">
        <f t="shared" si="2"/>
        <v>1</v>
      </c>
      <c r="I10" s="72">
        <v>1</v>
      </c>
      <c r="J10" s="55">
        <v>0</v>
      </c>
      <c r="L10" s="56">
        <v>30</v>
      </c>
      <c r="M10" s="54">
        <f t="shared" si="3"/>
        <v>3</v>
      </c>
      <c r="N10" s="53">
        <v>2</v>
      </c>
      <c r="O10" s="53">
        <v>1</v>
      </c>
      <c r="P10" s="54">
        <f t="shared" si="4"/>
        <v>3</v>
      </c>
      <c r="Q10" s="53">
        <f t="shared" si="5"/>
        <v>0</v>
      </c>
      <c r="R10" s="54" t="str">
        <f t="shared" si="6"/>
        <v>여석없음</v>
      </c>
      <c r="S10" s="74">
        <v>0</v>
      </c>
      <c r="T10" s="55">
        <v>0</v>
      </c>
    </row>
    <row r="11" spans="1:20" x14ac:dyDescent="0.3">
      <c r="A11" s="2">
        <v>2013</v>
      </c>
      <c r="B11" s="83" t="s">
        <v>120</v>
      </c>
      <c r="C11" s="52">
        <v>30</v>
      </c>
      <c r="D11" s="53">
        <v>17</v>
      </c>
      <c r="E11" s="53">
        <v>12</v>
      </c>
      <c r="F11" s="54">
        <f t="shared" si="0"/>
        <v>29</v>
      </c>
      <c r="G11" s="53">
        <f t="shared" si="1"/>
        <v>1</v>
      </c>
      <c r="H11" s="54">
        <f t="shared" si="2"/>
        <v>1</v>
      </c>
      <c r="I11" s="72">
        <v>1</v>
      </c>
      <c r="J11" s="55">
        <v>0</v>
      </c>
      <c r="L11" s="56">
        <v>30</v>
      </c>
      <c r="M11" s="54">
        <f t="shared" si="3"/>
        <v>3</v>
      </c>
      <c r="N11" s="53">
        <v>3</v>
      </c>
      <c r="O11" s="53">
        <v>0</v>
      </c>
      <c r="P11" s="54">
        <f t="shared" si="4"/>
        <v>3</v>
      </c>
      <c r="Q11" s="53">
        <f t="shared" si="5"/>
        <v>0</v>
      </c>
      <c r="R11" s="54" t="str">
        <f t="shared" si="6"/>
        <v>여석없음</v>
      </c>
      <c r="S11" s="74">
        <v>0</v>
      </c>
      <c r="T11" s="55">
        <v>0</v>
      </c>
    </row>
    <row r="12" spans="1:20" x14ac:dyDescent="0.3">
      <c r="A12" s="2">
        <v>2013</v>
      </c>
      <c r="B12" s="83" t="s">
        <v>121</v>
      </c>
      <c r="C12" s="52">
        <v>40</v>
      </c>
      <c r="D12" s="53">
        <v>40</v>
      </c>
      <c r="E12" s="53">
        <v>1</v>
      </c>
      <c r="F12" s="54">
        <f t="shared" si="0"/>
        <v>41</v>
      </c>
      <c r="G12" s="53">
        <f t="shared" si="1"/>
        <v>-1</v>
      </c>
      <c r="H12" s="54" t="str">
        <f t="shared" si="2"/>
        <v>여석없음</v>
      </c>
      <c r="I12" s="72">
        <v>0</v>
      </c>
      <c r="J12" s="55">
        <v>0</v>
      </c>
      <c r="L12" s="56">
        <v>40</v>
      </c>
      <c r="M12" s="54">
        <f t="shared" si="3"/>
        <v>4</v>
      </c>
      <c r="N12" s="53">
        <v>4</v>
      </c>
      <c r="O12" s="53">
        <v>0</v>
      </c>
      <c r="P12" s="54">
        <f t="shared" si="4"/>
        <v>4</v>
      </c>
      <c r="Q12" s="53">
        <f t="shared" si="5"/>
        <v>0</v>
      </c>
      <c r="R12" s="54" t="str">
        <f t="shared" si="6"/>
        <v>여석없음</v>
      </c>
      <c r="S12" s="74">
        <v>0</v>
      </c>
      <c r="T12" s="55">
        <v>0</v>
      </c>
    </row>
    <row r="13" spans="1:20" x14ac:dyDescent="0.3">
      <c r="A13" s="2">
        <v>2013</v>
      </c>
      <c r="B13" s="83" t="s">
        <v>122</v>
      </c>
      <c r="C13" s="52">
        <v>40</v>
      </c>
      <c r="D13" s="53">
        <v>31</v>
      </c>
      <c r="E13" s="53">
        <v>9</v>
      </c>
      <c r="F13" s="54">
        <f t="shared" si="0"/>
        <v>40</v>
      </c>
      <c r="G13" s="53">
        <f t="shared" si="1"/>
        <v>0</v>
      </c>
      <c r="H13" s="54" t="str">
        <f t="shared" si="2"/>
        <v>여석없음</v>
      </c>
      <c r="I13" s="72">
        <v>0</v>
      </c>
      <c r="J13" s="55">
        <v>0</v>
      </c>
      <c r="L13" s="56">
        <v>40</v>
      </c>
      <c r="M13" s="54">
        <f t="shared" si="3"/>
        <v>4</v>
      </c>
      <c r="N13" s="53">
        <v>3</v>
      </c>
      <c r="O13" s="53">
        <v>1</v>
      </c>
      <c r="P13" s="54">
        <f t="shared" si="4"/>
        <v>4</v>
      </c>
      <c r="Q13" s="53">
        <f t="shared" si="5"/>
        <v>0</v>
      </c>
      <c r="R13" s="54" t="str">
        <f t="shared" si="6"/>
        <v>여석없음</v>
      </c>
      <c r="S13" s="74">
        <v>0</v>
      </c>
      <c r="T13" s="55">
        <v>0</v>
      </c>
    </row>
    <row r="14" spans="1:20" x14ac:dyDescent="0.3">
      <c r="A14" s="2">
        <v>2013</v>
      </c>
      <c r="B14" s="83" t="s">
        <v>123</v>
      </c>
      <c r="C14" s="52">
        <v>40</v>
      </c>
      <c r="D14" s="53">
        <v>38</v>
      </c>
      <c r="E14" s="53">
        <v>1</v>
      </c>
      <c r="F14" s="54">
        <f t="shared" si="0"/>
        <v>39</v>
      </c>
      <c r="G14" s="53">
        <f t="shared" si="1"/>
        <v>1</v>
      </c>
      <c r="H14" s="54">
        <f t="shared" si="2"/>
        <v>1</v>
      </c>
      <c r="I14" s="72">
        <v>1</v>
      </c>
      <c r="J14" s="55">
        <v>0</v>
      </c>
      <c r="L14" s="56">
        <v>40</v>
      </c>
      <c r="M14" s="54">
        <f t="shared" si="3"/>
        <v>4</v>
      </c>
      <c r="N14" s="53">
        <v>3</v>
      </c>
      <c r="O14" s="53">
        <v>1</v>
      </c>
      <c r="P14" s="54">
        <f t="shared" si="4"/>
        <v>4</v>
      </c>
      <c r="Q14" s="53">
        <f t="shared" si="5"/>
        <v>0</v>
      </c>
      <c r="R14" s="54" t="str">
        <f t="shared" si="6"/>
        <v>여석없음</v>
      </c>
      <c r="S14" s="74">
        <v>0</v>
      </c>
      <c r="T14" s="55">
        <v>0</v>
      </c>
    </row>
    <row r="15" spans="1:20" x14ac:dyDescent="0.3">
      <c r="A15" s="2">
        <v>2013</v>
      </c>
      <c r="B15" s="83" t="s">
        <v>124</v>
      </c>
      <c r="C15" s="52">
        <v>35</v>
      </c>
      <c r="D15" s="53">
        <v>30</v>
      </c>
      <c r="E15" s="53">
        <v>5</v>
      </c>
      <c r="F15" s="54">
        <f t="shared" si="0"/>
        <v>35</v>
      </c>
      <c r="G15" s="53">
        <f t="shared" si="1"/>
        <v>0</v>
      </c>
      <c r="H15" s="54" t="str">
        <f t="shared" si="2"/>
        <v>여석없음</v>
      </c>
      <c r="I15" s="72">
        <v>0</v>
      </c>
      <c r="J15" s="55">
        <v>0</v>
      </c>
      <c r="L15" s="56">
        <v>35</v>
      </c>
      <c r="M15" s="54">
        <f t="shared" si="3"/>
        <v>3</v>
      </c>
      <c r="N15" s="53">
        <v>2</v>
      </c>
      <c r="O15" s="53">
        <v>0</v>
      </c>
      <c r="P15" s="54">
        <f t="shared" si="4"/>
        <v>2</v>
      </c>
      <c r="Q15" s="53">
        <f t="shared" si="5"/>
        <v>1</v>
      </c>
      <c r="R15" s="54">
        <f t="shared" si="6"/>
        <v>1</v>
      </c>
      <c r="S15" s="74">
        <v>1</v>
      </c>
      <c r="T15" s="55">
        <v>0</v>
      </c>
    </row>
    <row r="16" spans="1:20" x14ac:dyDescent="0.3">
      <c r="A16" s="2">
        <v>2013</v>
      </c>
      <c r="B16" s="83" t="s">
        <v>125</v>
      </c>
      <c r="C16" s="52">
        <v>40</v>
      </c>
      <c r="D16" s="53">
        <v>22</v>
      </c>
      <c r="E16" s="53">
        <v>16</v>
      </c>
      <c r="F16" s="54">
        <f t="shared" si="0"/>
        <v>38</v>
      </c>
      <c r="G16" s="53">
        <f t="shared" si="1"/>
        <v>2</v>
      </c>
      <c r="H16" s="54">
        <f t="shared" si="2"/>
        <v>2</v>
      </c>
      <c r="I16" s="72">
        <v>1</v>
      </c>
      <c r="J16" s="55">
        <v>1</v>
      </c>
      <c r="L16" s="56">
        <v>40</v>
      </c>
      <c r="M16" s="54">
        <f t="shared" si="3"/>
        <v>4</v>
      </c>
      <c r="N16" s="53">
        <v>2</v>
      </c>
      <c r="O16" s="53">
        <v>2</v>
      </c>
      <c r="P16" s="54">
        <f t="shared" si="4"/>
        <v>4</v>
      </c>
      <c r="Q16" s="53">
        <f t="shared" si="5"/>
        <v>0</v>
      </c>
      <c r="R16" s="54" t="str">
        <f t="shared" si="6"/>
        <v>여석없음</v>
      </c>
      <c r="S16" s="74">
        <v>0</v>
      </c>
      <c r="T16" s="55">
        <v>0</v>
      </c>
    </row>
    <row r="17" spans="1:20" x14ac:dyDescent="0.3">
      <c r="A17" s="2">
        <v>2013</v>
      </c>
      <c r="B17" s="83" t="s">
        <v>144</v>
      </c>
      <c r="C17" s="52">
        <v>30</v>
      </c>
      <c r="D17" s="53">
        <v>12</v>
      </c>
      <c r="E17" s="53">
        <v>17</v>
      </c>
      <c r="F17" s="54">
        <f t="shared" si="0"/>
        <v>29</v>
      </c>
      <c r="G17" s="53">
        <f t="shared" si="1"/>
        <v>1</v>
      </c>
      <c r="H17" s="54">
        <f t="shared" si="2"/>
        <v>1</v>
      </c>
      <c r="I17" s="72">
        <v>1</v>
      </c>
      <c r="J17" s="55">
        <v>0</v>
      </c>
      <c r="L17" s="56">
        <v>30</v>
      </c>
      <c r="M17" s="54">
        <f t="shared" si="3"/>
        <v>3</v>
      </c>
      <c r="N17" s="53">
        <v>1</v>
      </c>
      <c r="O17" s="53">
        <v>2</v>
      </c>
      <c r="P17" s="54">
        <f t="shared" si="4"/>
        <v>3</v>
      </c>
      <c r="Q17" s="53">
        <f t="shared" si="5"/>
        <v>0</v>
      </c>
      <c r="R17" s="54" t="str">
        <f t="shared" si="6"/>
        <v>여석없음</v>
      </c>
      <c r="S17" s="74">
        <v>0</v>
      </c>
      <c r="T17" s="55">
        <v>0</v>
      </c>
    </row>
    <row r="18" spans="1:20" x14ac:dyDescent="0.3">
      <c r="A18" s="2">
        <v>2013</v>
      </c>
      <c r="B18" s="83" t="s">
        <v>145</v>
      </c>
      <c r="C18" s="52">
        <v>30</v>
      </c>
      <c r="D18" s="53">
        <v>17</v>
      </c>
      <c r="E18" s="53">
        <v>13</v>
      </c>
      <c r="F18" s="54">
        <f t="shared" si="0"/>
        <v>30</v>
      </c>
      <c r="G18" s="53">
        <f t="shared" si="1"/>
        <v>0</v>
      </c>
      <c r="H18" s="54" t="str">
        <f t="shared" si="2"/>
        <v>여석없음</v>
      </c>
      <c r="I18" s="72">
        <v>0</v>
      </c>
      <c r="J18" s="55">
        <v>0</v>
      </c>
      <c r="L18" s="56">
        <v>30</v>
      </c>
      <c r="M18" s="54">
        <f t="shared" si="3"/>
        <v>3</v>
      </c>
      <c r="N18" s="53">
        <v>3</v>
      </c>
      <c r="O18" s="53">
        <v>0</v>
      </c>
      <c r="P18" s="54">
        <f t="shared" si="4"/>
        <v>3</v>
      </c>
      <c r="Q18" s="53">
        <f t="shared" si="5"/>
        <v>0</v>
      </c>
      <c r="R18" s="54" t="str">
        <f t="shared" si="6"/>
        <v>여석없음</v>
      </c>
      <c r="S18" s="74">
        <v>0</v>
      </c>
      <c r="T18" s="55">
        <v>0</v>
      </c>
    </row>
    <row r="19" spans="1:20" x14ac:dyDescent="0.3">
      <c r="A19" s="2">
        <v>2013</v>
      </c>
      <c r="B19" s="83" t="s">
        <v>146</v>
      </c>
      <c r="C19" s="52">
        <v>30</v>
      </c>
      <c r="D19" s="53">
        <v>16</v>
      </c>
      <c r="E19" s="53">
        <v>14</v>
      </c>
      <c r="F19" s="54">
        <f t="shared" si="0"/>
        <v>30</v>
      </c>
      <c r="G19" s="53">
        <f t="shared" si="1"/>
        <v>0</v>
      </c>
      <c r="H19" s="54" t="str">
        <f t="shared" si="2"/>
        <v>여석없음</v>
      </c>
      <c r="I19" s="72">
        <v>0</v>
      </c>
      <c r="J19" s="55">
        <v>0</v>
      </c>
      <c r="L19" s="56">
        <v>30</v>
      </c>
      <c r="M19" s="54">
        <f t="shared" si="3"/>
        <v>3</v>
      </c>
      <c r="N19" s="53">
        <v>2</v>
      </c>
      <c r="O19" s="53">
        <v>1</v>
      </c>
      <c r="P19" s="54">
        <f t="shared" si="4"/>
        <v>3</v>
      </c>
      <c r="Q19" s="53">
        <f t="shared" si="5"/>
        <v>0</v>
      </c>
      <c r="R19" s="54" t="str">
        <f t="shared" si="6"/>
        <v>여석없음</v>
      </c>
      <c r="S19" s="74">
        <v>0</v>
      </c>
      <c r="T19" s="55">
        <v>0</v>
      </c>
    </row>
    <row r="20" spans="1:20" ht="14.25" thickBot="1" x14ac:dyDescent="0.35">
      <c r="A20" s="2">
        <v>2013</v>
      </c>
      <c r="B20" s="83" t="s">
        <v>126</v>
      </c>
      <c r="C20" s="57">
        <v>30</v>
      </c>
      <c r="D20" s="58">
        <v>15</v>
      </c>
      <c r="E20" s="58">
        <v>15</v>
      </c>
      <c r="F20" s="59">
        <f t="shared" si="0"/>
        <v>30</v>
      </c>
      <c r="G20" s="58">
        <f t="shared" si="1"/>
        <v>0</v>
      </c>
      <c r="H20" s="59" t="str">
        <f t="shared" si="2"/>
        <v>여석없음</v>
      </c>
      <c r="I20" s="86">
        <v>0</v>
      </c>
      <c r="J20" s="60">
        <v>0</v>
      </c>
      <c r="L20" s="61">
        <v>30</v>
      </c>
      <c r="M20" s="59">
        <f t="shared" si="3"/>
        <v>3</v>
      </c>
      <c r="N20" s="58">
        <v>1</v>
      </c>
      <c r="O20" s="58">
        <v>2</v>
      </c>
      <c r="P20" s="59">
        <f t="shared" si="4"/>
        <v>3</v>
      </c>
      <c r="Q20" s="58">
        <f t="shared" si="5"/>
        <v>0</v>
      </c>
      <c r="R20" s="59" t="str">
        <f t="shared" si="6"/>
        <v>여석없음</v>
      </c>
      <c r="S20" s="75">
        <v>0</v>
      </c>
      <c r="T20" s="60">
        <v>0</v>
      </c>
    </row>
    <row r="21" spans="1:20" x14ac:dyDescent="0.3">
      <c r="I21" s="31">
        <f>SUM(I7:I20)</f>
        <v>7</v>
      </c>
      <c r="J21" s="31">
        <f>SUM(J7:J20)</f>
        <v>1</v>
      </c>
      <c r="L21" s="49"/>
      <c r="S21" s="31">
        <f>SUM(S7:S20)</f>
        <v>2</v>
      </c>
      <c r="T21" s="31">
        <f>SUM(T7:T20)</f>
        <v>0</v>
      </c>
    </row>
    <row r="22" spans="1:20" x14ac:dyDescent="0.3">
      <c r="L22" s="49"/>
    </row>
    <row r="23" spans="1:20" x14ac:dyDescent="0.3">
      <c r="A23" s="31" t="s">
        <v>147</v>
      </c>
      <c r="L23" s="49"/>
    </row>
    <row r="24" spans="1:20" x14ac:dyDescent="0.3">
      <c r="A24" s="113" t="s">
        <v>148</v>
      </c>
      <c r="B24" s="113"/>
      <c r="C24" s="113"/>
      <c r="D24" s="113"/>
      <c r="E24" s="113"/>
      <c r="F24" s="113"/>
      <c r="G24" s="113"/>
      <c r="H24" s="113"/>
      <c r="I24" s="113"/>
      <c r="J24" s="113"/>
      <c r="L24" s="49"/>
    </row>
    <row r="25" spans="1:20" x14ac:dyDescent="0.3">
      <c r="A25" s="112" t="s">
        <v>157</v>
      </c>
      <c r="B25" s="113"/>
      <c r="C25" s="113"/>
      <c r="D25" s="113"/>
      <c r="E25" s="113"/>
      <c r="F25" s="113"/>
      <c r="G25" s="113"/>
      <c r="H25" s="113"/>
      <c r="I25" s="113"/>
      <c r="J25" s="113"/>
      <c r="L25" s="49"/>
    </row>
    <row r="26" spans="1:20" x14ac:dyDescent="0.3">
      <c r="A26" s="1" t="s">
        <v>149</v>
      </c>
      <c r="L26" s="49"/>
    </row>
  </sheetData>
  <mergeCells count="7">
    <mergeCell ref="A25:J25"/>
    <mergeCell ref="A1:T1"/>
    <mergeCell ref="A5:A6"/>
    <mergeCell ref="B5:B6"/>
    <mergeCell ref="C5:J5"/>
    <mergeCell ref="L5:T5"/>
    <mergeCell ref="A24:J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pane ySplit="360" activePane="bottomLeft"/>
      <selection pane="bottomLeft" activeCell="H19" sqref="H19"/>
    </sheetView>
  </sheetViews>
  <sheetFormatPr defaultRowHeight="25.5" customHeight="1" x14ac:dyDescent="0.3"/>
  <cols>
    <col min="1" max="1" width="13" bestFit="1" customWidth="1"/>
    <col min="2" max="2" width="42.25" bestFit="1" customWidth="1"/>
    <col min="3" max="3" width="5.5" bestFit="1" customWidth="1"/>
    <col min="4" max="4" width="7.375" bestFit="1" customWidth="1"/>
    <col min="5" max="5" width="9.625" bestFit="1" customWidth="1"/>
  </cols>
  <sheetData>
    <row r="1" spans="1:9" ht="25.5" customHeight="1" x14ac:dyDescent="0.3">
      <c r="A1" s="134" t="s">
        <v>159</v>
      </c>
      <c r="B1" s="134"/>
      <c r="C1" s="134"/>
      <c r="D1" s="134"/>
      <c r="E1" s="134"/>
      <c r="F1" s="134"/>
      <c r="G1" s="134"/>
      <c r="H1" s="134"/>
      <c r="I1" s="134"/>
    </row>
    <row r="2" spans="1:9" s="4" customFormat="1" ht="25.5" customHeight="1" x14ac:dyDescent="0.3">
      <c r="A2" s="135" t="s">
        <v>89</v>
      </c>
      <c r="B2" s="135" t="s">
        <v>90</v>
      </c>
      <c r="C2" s="135" t="s">
        <v>91</v>
      </c>
      <c r="D2" s="135"/>
      <c r="E2" s="135"/>
      <c r="F2" s="135" t="s">
        <v>92</v>
      </c>
      <c r="G2" s="135"/>
      <c r="H2" s="137" t="s">
        <v>93</v>
      </c>
      <c r="I2" s="139" t="s">
        <v>94</v>
      </c>
    </row>
    <row r="3" spans="1:9" s="4" customFormat="1" ht="50.25" thickBot="1" x14ac:dyDescent="0.35">
      <c r="A3" s="136"/>
      <c r="B3" s="136"/>
      <c r="C3" s="5" t="s">
        <v>95</v>
      </c>
      <c r="D3" s="6" t="s">
        <v>96</v>
      </c>
      <c r="E3" s="7" t="s">
        <v>97</v>
      </c>
      <c r="F3" s="5" t="s">
        <v>98</v>
      </c>
      <c r="G3" s="6" t="s">
        <v>99</v>
      </c>
      <c r="H3" s="138"/>
      <c r="I3" s="138"/>
    </row>
    <row r="4" spans="1:9" ht="25.5" hidden="1" customHeight="1" x14ac:dyDescent="0.3">
      <c r="A4" s="127" t="s">
        <v>100</v>
      </c>
      <c r="B4" s="8" t="s">
        <v>0</v>
      </c>
      <c r="C4" s="8">
        <v>65</v>
      </c>
      <c r="D4" s="120">
        <v>5</v>
      </c>
      <c r="E4" s="8">
        <v>65</v>
      </c>
      <c r="F4" s="9"/>
      <c r="G4" s="9"/>
      <c r="H4" s="8">
        <f>C4+F4</f>
        <v>65</v>
      </c>
      <c r="I4" s="10">
        <v>1</v>
      </c>
    </row>
    <row r="5" spans="1:9" ht="25.5" hidden="1" customHeight="1" x14ac:dyDescent="0.3">
      <c r="A5" s="128"/>
      <c r="B5" s="11" t="s">
        <v>1</v>
      </c>
      <c r="C5" s="11">
        <v>41</v>
      </c>
      <c r="D5" s="122"/>
      <c r="E5" s="11">
        <v>43</v>
      </c>
      <c r="F5" s="12"/>
      <c r="G5" s="12"/>
      <c r="H5" s="11">
        <f t="shared" ref="H5:H14" si="0">C5+F5</f>
        <v>41</v>
      </c>
      <c r="I5" s="13">
        <v>2</v>
      </c>
    </row>
    <row r="6" spans="1:9" ht="25.5" hidden="1" customHeight="1" thickBot="1" x14ac:dyDescent="0.35">
      <c r="A6" s="129"/>
      <c r="B6" s="14" t="s">
        <v>2</v>
      </c>
      <c r="C6" s="14">
        <v>40</v>
      </c>
      <c r="D6" s="121"/>
      <c r="E6" s="14">
        <v>43</v>
      </c>
      <c r="F6" s="15"/>
      <c r="G6" s="15"/>
      <c r="H6" s="14">
        <f t="shared" si="0"/>
        <v>40</v>
      </c>
      <c r="I6" s="16">
        <v>3</v>
      </c>
    </row>
    <row r="7" spans="1:9" ht="25.5" hidden="1" customHeight="1" x14ac:dyDescent="0.3">
      <c r="A7" s="130" t="s">
        <v>101</v>
      </c>
      <c r="B7" s="17" t="s">
        <v>102</v>
      </c>
      <c r="C7" s="18">
        <v>102</v>
      </c>
      <c r="D7" s="123" t="s">
        <v>114</v>
      </c>
      <c r="E7" s="17">
        <v>71</v>
      </c>
      <c r="F7" s="19"/>
      <c r="G7" s="20"/>
      <c r="H7" s="17">
        <f t="shared" si="0"/>
        <v>102</v>
      </c>
      <c r="I7" s="17">
        <v>1</v>
      </c>
    </row>
    <row r="8" spans="1:9" ht="25.5" hidden="1" customHeight="1" thickBot="1" x14ac:dyDescent="0.35">
      <c r="A8" s="131"/>
      <c r="B8" s="21" t="s">
        <v>103</v>
      </c>
      <c r="C8" s="22">
        <v>7</v>
      </c>
      <c r="D8" s="124"/>
      <c r="E8" s="21">
        <v>38</v>
      </c>
      <c r="F8" s="23"/>
      <c r="G8" s="24"/>
      <c r="H8" s="21">
        <f t="shared" si="0"/>
        <v>7</v>
      </c>
      <c r="I8" s="21">
        <v>2</v>
      </c>
    </row>
    <row r="9" spans="1:9" ht="25.5" hidden="1" customHeight="1" x14ac:dyDescent="0.3">
      <c r="A9" s="127" t="s">
        <v>104</v>
      </c>
      <c r="B9" s="8" t="s">
        <v>113</v>
      </c>
      <c r="C9" s="8">
        <v>64</v>
      </c>
      <c r="D9" s="120">
        <v>3</v>
      </c>
      <c r="E9" s="8">
        <v>55</v>
      </c>
      <c r="F9" s="9">
        <v>1</v>
      </c>
      <c r="G9" s="9">
        <v>1</v>
      </c>
      <c r="H9" s="8">
        <f t="shared" si="0"/>
        <v>65</v>
      </c>
      <c r="I9" s="10">
        <v>1</v>
      </c>
    </row>
    <row r="10" spans="1:9" ht="25.5" hidden="1" customHeight="1" thickBot="1" x14ac:dyDescent="0.35">
      <c r="A10" s="129"/>
      <c r="B10" s="14" t="s">
        <v>112</v>
      </c>
      <c r="C10" s="14">
        <v>29</v>
      </c>
      <c r="D10" s="121"/>
      <c r="E10" s="14">
        <v>41</v>
      </c>
      <c r="F10" s="15"/>
      <c r="G10" s="15"/>
      <c r="H10" s="14">
        <f t="shared" si="0"/>
        <v>29</v>
      </c>
      <c r="I10" s="16">
        <v>2</v>
      </c>
    </row>
    <row r="11" spans="1:9" s="39" customFormat="1" ht="25.5" customHeight="1" x14ac:dyDescent="0.3">
      <c r="A11" s="132" t="s">
        <v>129</v>
      </c>
      <c r="B11" s="45" t="s">
        <v>105</v>
      </c>
      <c r="C11" s="41">
        <v>49</v>
      </c>
      <c r="D11" s="125" t="s">
        <v>165</v>
      </c>
      <c r="E11" s="37">
        <v>49</v>
      </c>
      <c r="F11" s="42">
        <v>1</v>
      </c>
      <c r="G11" s="38">
        <v>1</v>
      </c>
      <c r="H11" s="37">
        <f>C11+F11</f>
        <v>50</v>
      </c>
      <c r="I11" s="37">
        <v>1</v>
      </c>
    </row>
    <row r="12" spans="1:9" s="39" customFormat="1" ht="25.5" customHeight="1" thickBot="1" x14ac:dyDescent="0.35">
      <c r="A12" s="133"/>
      <c r="B12" s="46" t="s">
        <v>106</v>
      </c>
      <c r="C12" s="22">
        <v>60</v>
      </c>
      <c r="D12" s="126"/>
      <c r="E12" s="43">
        <v>60</v>
      </c>
      <c r="F12" s="25"/>
      <c r="G12" s="44"/>
      <c r="H12" s="43">
        <f t="shared" si="0"/>
        <v>60</v>
      </c>
      <c r="I12" s="40">
        <v>2</v>
      </c>
    </row>
    <row r="13" spans="1:9" ht="25.5" customHeight="1" x14ac:dyDescent="0.3">
      <c r="A13" s="127" t="s">
        <v>107</v>
      </c>
      <c r="B13" s="8" t="s">
        <v>4</v>
      </c>
      <c r="C13" s="8">
        <v>37</v>
      </c>
      <c r="D13" s="120" t="s">
        <v>166</v>
      </c>
      <c r="E13" s="8">
        <v>37</v>
      </c>
      <c r="F13" s="9"/>
      <c r="G13" s="9"/>
      <c r="H13" s="8">
        <f t="shared" si="0"/>
        <v>37</v>
      </c>
      <c r="I13" s="10">
        <v>1</v>
      </c>
    </row>
    <row r="14" spans="1:9" ht="25.5" customHeight="1" thickBot="1" x14ac:dyDescent="0.35">
      <c r="A14" s="129"/>
      <c r="B14" s="14" t="s">
        <v>3</v>
      </c>
      <c r="C14" s="14">
        <v>27</v>
      </c>
      <c r="D14" s="121"/>
      <c r="E14" s="14">
        <v>27</v>
      </c>
      <c r="F14" s="15"/>
      <c r="G14" s="15"/>
      <c r="H14" s="14">
        <f t="shared" si="0"/>
        <v>27</v>
      </c>
      <c r="I14" s="16">
        <v>2</v>
      </c>
    </row>
  </sheetData>
  <mergeCells count="17">
    <mergeCell ref="A1:I1"/>
    <mergeCell ref="A2:A3"/>
    <mergeCell ref="B2:B3"/>
    <mergeCell ref="C2:E2"/>
    <mergeCell ref="F2:G2"/>
    <mergeCell ref="H2:H3"/>
    <mergeCell ref="I2:I3"/>
    <mergeCell ref="A4:A6"/>
    <mergeCell ref="A7:A8"/>
    <mergeCell ref="A9:A10"/>
    <mergeCell ref="A11:A12"/>
    <mergeCell ref="A13:A14"/>
    <mergeCell ref="D13:D14"/>
    <mergeCell ref="D4:D6"/>
    <mergeCell ref="D7:D8"/>
    <mergeCell ref="D9:D10"/>
    <mergeCell ref="D11:D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선발인원</vt:lpstr>
      <vt:lpstr>사범대 선발인원작업</vt:lpstr>
      <vt:lpstr>2014전공배정 지원순위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2012-11-12T05:22:49Z</cp:lastPrinted>
  <dcterms:created xsi:type="dcterms:W3CDTF">2011-11-01T02:18:44Z</dcterms:created>
  <dcterms:modified xsi:type="dcterms:W3CDTF">2014-11-05T00:30:05Z</dcterms:modified>
</cp:coreProperties>
</file>